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6" yWindow="240" windowWidth="11640" windowHeight="9612" tabRatio="900" firstSheet="1" activeTab="10"/>
  </bookViews>
  <sheets>
    <sheet name="club-ville" sheetId="73" r:id="rId1"/>
    <sheet name="Planning à 5" sheetId="246" r:id="rId2"/>
    <sheet name="Résultats à 5" sheetId="247" r:id="rId3"/>
    <sheet name="EDJ à 5" sheetId="248" r:id="rId4"/>
    <sheet name="Planning à 6" sheetId="129" r:id="rId5"/>
    <sheet name="Résultats à 6" sheetId="130" r:id="rId6"/>
    <sheet name="EDJ à 6" sheetId="131" r:id="rId7"/>
    <sheet name="Planning à 7" sheetId="222" r:id="rId8"/>
    <sheet name="Résultats à 7" sheetId="223" r:id="rId9"/>
    <sheet name="EDJ à 7" sheetId="224" r:id="rId10"/>
    <sheet name="Planning à 4+4" sheetId="240" r:id="rId11"/>
    <sheet name="Résultats à 4+4" sheetId="242" r:id="rId12"/>
    <sheet name="EDJ à 4+4" sheetId="244" r:id="rId13"/>
  </sheets>
  <externalReferences>
    <externalReference r:id="rId14"/>
    <externalReference r:id="rId15"/>
  </externalReferences>
  <definedNames>
    <definedName name="club_Ville" localSheetId="7">'[1]club-ville'!$A$2:$B$84</definedName>
    <definedName name="EDJ_D1" localSheetId="12">#REF!</definedName>
    <definedName name="EDJ_D1" localSheetId="3">#REF!</definedName>
    <definedName name="EDJ_D1" localSheetId="6">#REF!</definedName>
    <definedName name="EDJ_D1" localSheetId="9">#REF!</definedName>
    <definedName name="EDJ_D1" localSheetId="4">#REF!</definedName>
    <definedName name="EDJ_D1" localSheetId="11">#REF!</definedName>
    <definedName name="EDJ_D1" localSheetId="2">#REF!</definedName>
    <definedName name="EDJ_D1" localSheetId="5">#REF!</definedName>
    <definedName name="EDJ_D1">#REF!</definedName>
    <definedName name="edj_dr1m" localSheetId="12">#REF!</definedName>
    <definedName name="edj_dr1m" localSheetId="6">#REF!</definedName>
    <definedName name="edj_dr1m">#REF!</definedName>
    <definedName name="EDJ_DRA_Retour" localSheetId="12">#REF!,#REF!,#REF!</definedName>
    <definedName name="EDJ_DRA_Retour" localSheetId="3">#REF!,#REF!,#REF!</definedName>
    <definedName name="EDJ_DRA_Retour" localSheetId="6">#REF!,#REF!,#REF!</definedName>
    <definedName name="EDJ_DRA_Retour" localSheetId="9">#REF!,#REF!,#REF!</definedName>
    <definedName name="EDJ_DRA_Retour" localSheetId="4">#REF!,#REF!,#REF!</definedName>
    <definedName name="EDJ_DRA_Retour" localSheetId="11">#REF!,#REF!,#REF!</definedName>
    <definedName name="EDJ_DRA_Retour" localSheetId="2">#REF!,#REF!,#REF!</definedName>
    <definedName name="EDJ_DRA_Retour" localSheetId="5">#REF!,#REF!,#REF!</definedName>
    <definedName name="EDJ_DRA_Retour">#REF!,#REF!,#REF!</definedName>
    <definedName name="Eq_D1" localSheetId="12">#REF!</definedName>
    <definedName name="Eq_D1" localSheetId="3">#REF!</definedName>
    <definedName name="Eq_D1" localSheetId="6">#REF!</definedName>
    <definedName name="Eq_D1" localSheetId="9">#REF!</definedName>
    <definedName name="Eq_D1" localSheetId="4">#REF!</definedName>
    <definedName name="Eq_D1" localSheetId="11">#REF!</definedName>
    <definedName name="Eq_D1" localSheetId="2">#REF!</definedName>
    <definedName name="Eq_D1" localSheetId="5">#REF!</definedName>
    <definedName name="Eq_D1">#REF!</definedName>
    <definedName name="EQUIP" localSheetId="12">'[2]Master-Junior'!$Y$7:$AB$32</definedName>
    <definedName name="EQUIP" localSheetId="3">'[2]Master-Junior'!$Y$7:$AB$32</definedName>
    <definedName name="EQUIP" localSheetId="6">'[2]Master-Junior'!$Y$7:$AB$32</definedName>
    <definedName name="EQUIP" localSheetId="9">'[2]Master-Junior'!$Y$7:$AB$32</definedName>
    <definedName name="EQUIP" localSheetId="4">#REF!</definedName>
    <definedName name="EQUIP" localSheetId="11">#REF!</definedName>
    <definedName name="EQUIP" localSheetId="2">#REF!</definedName>
    <definedName name="EQUIP" localSheetId="5">#REF!</definedName>
    <definedName name="EQUIP">#REF!</definedName>
    <definedName name="ts" localSheetId="12">#REF!</definedName>
    <definedName name="ts" localSheetId="3">#REF!</definedName>
    <definedName name="ts" localSheetId="6">#REF!</definedName>
    <definedName name="ts" localSheetId="9">#REF!</definedName>
    <definedName name="ts" localSheetId="4">#REF!</definedName>
    <definedName name="ts" localSheetId="11">#REF!</definedName>
    <definedName name="ts" localSheetId="2">#REF!</definedName>
    <definedName name="ts" localSheetId="5">#REF!</definedName>
    <definedName name="ts">#REF!</definedName>
    <definedName name="_xlnm.Print_Area" localSheetId="12">'EDJ à 4+4'!$A$1:$Z$115</definedName>
    <definedName name="_xlnm.Print_Area" localSheetId="3">'EDJ à 5'!$A$1:$Z$58</definedName>
    <definedName name="_xlnm.Print_Area" localSheetId="6">'EDJ à 6'!$A$1:$X$74</definedName>
    <definedName name="_xlnm.Print_Area" localSheetId="9">'EDJ à 7'!$A$1:$X$93</definedName>
    <definedName name="_xlnm.Print_Area" localSheetId="10">'Planning à 4+4'!$A$1:$G$114</definedName>
    <definedName name="_xlnm.Print_Area" localSheetId="1">'Planning à 5'!$A$1:$G$76</definedName>
    <definedName name="_xlnm.Print_Area" localSheetId="4">'Planning à 6'!$A$1:$G$88</definedName>
    <definedName name="_xlnm.Print_Area" localSheetId="7">'Planning à 7'!$A$1:$G$108</definedName>
    <definedName name="_xlnm.Print_Area" localSheetId="11">'Résultats à 4+4'!$A$1:$J$108</definedName>
    <definedName name="_xlnm.Print_Area" localSheetId="2">'Résultats à 5'!$A$1:$O$35</definedName>
    <definedName name="_xlnm.Print_Area" localSheetId="5">'Résultats à 6'!$A$1:$Q$36</definedName>
    <definedName name="_xlnm.Print_Area" localSheetId="8">'Résultats à 7'!$A$1:$S$41</definedName>
  </definedNames>
  <calcPr calcId="145621"/>
</workbook>
</file>

<file path=xl/calcChain.xml><?xml version="1.0" encoding="utf-8"?>
<calcChain xmlns="http://schemas.openxmlformats.org/spreadsheetml/2006/main">
  <c r="A5" i="223" l="1"/>
  <c r="A6" i="223"/>
  <c r="A7" i="223"/>
  <c r="A8" i="223"/>
  <c r="A9" i="223"/>
  <c r="A10" i="223"/>
  <c r="A4" i="223"/>
  <c r="G44" i="222"/>
  <c r="G41" i="222"/>
  <c r="G38" i="222"/>
  <c r="G35" i="222"/>
  <c r="G32" i="222"/>
  <c r="G29" i="222"/>
  <c r="G26" i="222"/>
  <c r="G23" i="222"/>
  <c r="G20" i="222"/>
  <c r="G17" i="222"/>
  <c r="C40" i="222"/>
  <c r="C37" i="222"/>
  <c r="C34" i="222"/>
  <c r="C31" i="222"/>
  <c r="C28" i="222"/>
  <c r="C25" i="222"/>
  <c r="C22" i="222"/>
  <c r="C19" i="222"/>
  <c r="F47" i="222"/>
  <c r="F46" i="222"/>
  <c r="F44" i="222"/>
  <c r="F43" i="222"/>
  <c r="F41" i="222"/>
  <c r="F40" i="222"/>
  <c r="F38" i="222"/>
  <c r="F37" i="222"/>
  <c r="F35" i="222"/>
  <c r="F34" i="222"/>
  <c r="F32" i="222"/>
  <c r="F31" i="222"/>
  <c r="F29" i="222"/>
  <c r="F28" i="222"/>
  <c r="F26" i="222"/>
  <c r="F25" i="222"/>
  <c r="F23" i="222"/>
  <c r="F22" i="222"/>
  <c r="F20" i="222"/>
  <c r="F19" i="222"/>
  <c r="F17" i="222"/>
  <c r="F16" i="222"/>
  <c r="F14" i="222"/>
  <c r="F13" i="222"/>
  <c r="B40" i="222"/>
  <c r="B39" i="222"/>
  <c r="B37" i="222"/>
  <c r="B36" i="222"/>
  <c r="B34" i="222"/>
  <c r="B33" i="222"/>
  <c r="B31" i="222"/>
  <c r="B30" i="222"/>
  <c r="B28" i="222"/>
  <c r="B27" i="222"/>
  <c r="B25" i="222"/>
  <c r="B24" i="222"/>
  <c r="B22" i="222"/>
  <c r="B21" i="222"/>
  <c r="B19" i="222"/>
  <c r="B18" i="222"/>
  <c r="B16" i="222"/>
  <c r="B15" i="222"/>
  <c r="N16" i="222"/>
  <c r="N17" i="222"/>
  <c r="N18" i="222"/>
  <c r="N19" i="222"/>
  <c r="N20" i="222"/>
  <c r="N21" i="222"/>
  <c r="N15" i="222"/>
  <c r="I33" i="247" l="1"/>
  <c r="I32" i="247"/>
  <c r="I31" i="247"/>
  <c r="I30" i="247"/>
  <c r="I29" i="247"/>
  <c r="I16" i="247"/>
  <c r="I15" i="247"/>
  <c r="I14" i="247"/>
  <c r="I13" i="247"/>
  <c r="I12" i="247"/>
  <c r="N15" i="246"/>
  <c r="A7" i="246" s="1"/>
  <c r="N16" i="246"/>
  <c r="N17" i="246"/>
  <c r="E6" i="246" s="1"/>
  <c r="N18" i="246"/>
  <c r="E7" i="246" s="1"/>
  <c r="N14" i="246"/>
  <c r="Q57" i="248"/>
  <c r="P57" i="248"/>
  <c r="O57" i="248"/>
  <c r="N57" i="248"/>
  <c r="M57" i="248"/>
  <c r="O50" i="248" s="1"/>
  <c r="G57" i="248"/>
  <c r="F57" i="248"/>
  <c r="E57" i="248"/>
  <c r="D57" i="248"/>
  <c r="E50" i="248" s="1"/>
  <c r="C57" i="248"/>
  <c r="R56" i="248"/>
  <c r="H56" i="248"/>
  <c r="R55" i="248"/>
  <c r="H55" i="248"/>
  <c r="R54" i="248"/>
  <c r="H54" i="248"/>
  <c r="R53" i="248"/>
  <c r="H53" i="248"/>
  <c r="R52" i="248"/>
  <c r="H52" i="248"/>
  <c r="H57" i="248" s="1"/>
  <c r="C50" i="248" s="1"/>
  <c r="R50" i="248"/>
  <c r="Q47" i="248"/>
  <c r="P47" i="248"/>
  <c r="O47" i="248"/>
  <c r="N47" i="248"/>
  <c r="M47" i="248"/>
  <c r="G47" i="248"/>
  <c r="F47" i="248"/>
  <c r="E47" i="248"/>
  <c r="D47" i="248"/>
  <c r="C47" i="248"/>
  <c r="R46" i="248"/>
  <c r="H46" i="248"/>
  <c r="R45" i="248"/>
  <c r="H45" i="248"/>
  <c r="R44" i="248"/>
  <c r="H44" i="248"/>
  <c r="R43" i="248"/>
  <c r="H43" i="248"/>
  <c r="R42" i="248"/>
  <c r="H42" i="248"/>
  <c r="Q37" i="248"/>
  <c r="P37" i="248"/>
  <c r="O37" i="248"/>
  <c r="N37" i="248"/>
  <c r="M37" i="248"/>
  <c r="O30" i="248" s="1"/>
  <c r="G37" i="248"/>
  <c r="F37" i="248"/>
  <c r="E37" i="248"/>
  <c r="D37" i="248"/>
  <c r="E30" i="248" s="1"/>
  <c r="C37" i="248"/>
  <c r="R36" i="248"/>
  <c r="H36" i="248"/>
  <c r="R35" i="248"/>
  <c r="H35" i="248"/>
  <c r="R34" i="248"/>
  <c r="H34" i="248"/>
  <c r="R33" i="248"/>
  <c r="H33" i="248"/>
  <c r="R32" i="248"/>
  <c r="H32" i="248"/>
  <c r="R30" i="248"/>
  <c r="Q27" i="248"/>
  <c r="P27" i="248"/>
  <c r="O27" i="248"/>
  <c r="N27" i="248"/>
  <c r="M27" i="248"/>
  <c r="G27" i="248"/>
  <c r="F27" i="248"/>
  <c r="E27" i="248"/>
  <c r="D27" i="248"/>
  <c r="C27" i="248"/>
  <c r="R26" i="248"/>
  <c r="H26" i="248"/>
  <c r="R25" i="248"/>
  <c r="H25" i="248"/>
  <c r="R24" i="248"/>
  <c r="H24" i="248"/>
  <c r="R23" i="248"/>
  <c r="H23" i="248"/>
  <c r="H20" i="248" s="1"/>
  <c r="R22" i="248"/>
  <c r="H22" i="248"/>
  <c r="Q17" i="248"/>
  <c r="P17" i="248"/>
  <c r="O17" i="248"/>
  <c r="N17" i="248"/>
  <c r="M17" i="248"/>
  <c r="G17" i="248"/>
  <c r="F17" i="248"/>
  <c r="E17" i="248"/>
  <c r="D17" i="248"/>
  <c r="C17" i="248"/>
  <c r="R16" i="248"/>
  <c r="H16" i="248"/>
  <c r="R15" i="248"/>
  <c r="H15" i="248"/>
  <c r="R14" i="248"/>
  <c r="H14" i="248"/>
  <c r="R13" i="248"/>
  <c r="H13" i="248"/>
  <c r="R12" i="248"/>
  <c r="R10" i="248" s="1"/>
  <c r="H12" i="248"/>
  <c r="D32" i="247"/>
  <c r="D29" i="247"/>
  <c r="C29" i="247"/>
  <c r="J26" i="247"/>
  <c r="I26" i="247"/>
  <c r="H26" i="247"/>
  <c r="G26" i="247"/>
  <c r="F26" i="247"/>
  <c r="E26" i="247"/>
  <c r="D26" i="247"/>
  <c r="C26" i="247"/>
  <c r="H25" i="247"/>
  <c r="G25" i="247"/>
  <c r="F25" i="247"/>
  <c r="E25" i="247"/>
  <c r="O25" i="247" s="1"/>
  <c r="D25" i="247"/>
  <c r="C25" i="247"/>
  <c r="A25" i="247"/>
  <c r="A32" i="247" s="1"/>
  <c r="F24" i="247"/>
  <c r="E24" i="247"/>
  <c r="D24" i="247"/>
  <c r="C24" i="247"/>
  <c r="O23" i="247"/>
  <c r="D23" i="247"/>
  <c r="D30" i="247" s="1"/>
  <c r="C23" i="247"/>
  <c r="C30" i="247" s="1"/>
  <c r="O22" i="247"/>
  <c r="N22" i="247"/>
  <c r="D12" i="247"/>
  <c r="C12" i="247"/>
  <c r="J9" i="247"/>
  <c r="I9" i="247"/>
  <c r="H9" i="247"/>
  <c r="G9" i="247"/>
  <c r="F9" i="247"/>
  <c r="D16" i="247" s="1"/>
  <c r="E9" i="247"/>
  <c r="D9" i="247"/>
  <c r="C9" i="247"/>
  <c r="A9" i="247"/>
  <c r="H8" i="247"/>
  <c r="G8" i="247"/>
  <c r="F8" i="247"/>
  <c r="E8" i="247"/>
  <c r="D8" i="247"/>
  <c r="D15" i="247" s="1"/>
  <c r="C8" i="247"/>
  <c r="F7" i="247"/>
  <c r="E7" i="247"/>
  <c r="C14" i="247" s="1"/>
  <c r="D7" i="247"/>
  <c r="C7" i="247"/>
  <c r="D6" i="247"/>
  <c r="D13" i="247" s="1"/>
  <c r="C6" i="247"/>
  <c r="C13" i="247" s="1"/>
  <c r="O5" i="247"/>
  <c r="N5" i="247"/>
  <c r="A5" i="247"/>
  <c r="B26" i="246"/>
  <c r="G25" i="246"/>
  <c r="C24" i="246"/>
  <c r="F22" i="246"/>
  <c r="F21" i="246"/>
  <c r="B18" i="246"/>
  <c r="A8" i="247"/>
  <c r="B15" i="246"/>
  <c r="F18" i="246"/>
  <c r="G13" i="246"/>
  <c r="F13" i="246"/>
  <c r="C16" i="247" l="1"/>
  <c r="B12" i="247"/>
  <c r="R47" i="248"/>
  <c r="M40" i="248" s="1"/>
  <c r="H40" i="248"/>
  <c r="E10" i="248"/>
  <c r="E20" i="248"/>
  <c r="G50" i="248"/>
  <c r="C6" i="248" s="1"/>
  <c r="W6" i="248" s="1"/>
  <c r="U6" i="248" s="1"/>
  <c r="R17" i="248"/>
  <c r="M10" i="248" s="1"/>
  <c r="H27" i="248"/>
  <c r="C20" i="248" s="1"/>
  <c r="R37" i="248"/>
  <c r="M30" i="248" s="1"/>
  <c r="Q30" i="248" s="1"/>
  <c r="M4" i="248" s="1"/>
  <c r="O4" i="248" s="1"/>
  <c r="H47" i="248"/>
  <c r="C40" i="248" s="1"/>
  <c r="R57" i="248"/>
  <c r="M50" i="248" s="1"/>
  <c r="Q50" i="248" s="1"/>
  <c r="M6" i="248" s="1"/>
  <c r="O6" i="248" s="1"/>
  <c r="O20" i="248"/>
  <c r="H17" i="248"/>
  <c r="C10" i="248" s="1"/>
  <c r="G10" i="248" s="1"/>
  <c r="C2" i="248" s="1"/>
  <c r="E2" i="248" s="1"/>
  <c r="D14" i="247"/>
  <c r="E14" i="247" s="1"/>
  <c r="N23" i="247"/>
  <c r="N7" i="247"/>
  <c r="O7" i="247"/>
  <c r="C32" i="247"/>
  <c r="I21" i="247"/>
  <c r="N6" i="247"/>
  <c r="B6" i="248"/>
  <c r="A16" i="247"/>
  <c r="K4" i="247"/>
  <c r="A26" i="247"/>
  <c r="E16" i="247"/>
  <c r="C27" i="246"/>
  <c r="G16" i="246"/>
  <c r="F12" i="246"/>
  <c r="B17" i="246"/>
  <c r="B24" i="246"/>
  <c r="O9" i="247"/>
  <c r="N9" i="247"/>
  <c r="B29" i="247"/>
  <c r="O10" i="248"/>
  <c r="Q10" i="248" s="1"/>
  <c r="M2" i="248" s="1"/>
  <c r="R20" i="248"/>
  <c r="H30" i="248"/>
  <c r="H37" i="248"/>
  <c r="C30" i="248" s="1"/>
  <c r="G30" i="248" s="1"/>
  <c r="C4" i="248" s="1"/>
  <c r="B2" i="248"/>
  <c r="A12" i="247"/>
  <c r="C4" i="247"/>
  <c r="A22" i="247"/>
  <c r="K6" i="248"/>
  <c r="A6" i="247"/>
  <c r="F25" i="246"/>
  <c r="B23" i="246"/>
  <c r="G19" i="246"/>
  <c r="F15" i="246"/>
  <c r="C18" i="246"/>
  <c r="A7" i="247"/>
  <c r="B27" i="246"/>
  <c r="F16" i="246"/>
  <c r="C15" i="246"/>
  <c r="A8" i="246"/>
  <c r="B20" i="246"/>
  <c r="E13" i="247"/>
  <c r="E30" i="247" s="1"/>
  <c r="O8" i="247"/>
  <c r="N8" i="247"/>
  <c r="C15" i="247"/>
  <c r="E15" i="247" s="1"/>
  <c r="E12" i="247"/>
  <c r="E29" i="247" s="1"/>
  <c r="O24" i="247"/>
  <c r="D31" i="247"/>
  <c r="O26" i="247"/>
  <c r="R40" i="248"/>
  <c r="H10" i="248"/>
  <c r="R27" i="248"/>
  <c r="M20" i="248" s="1"/>
  <c r="A6" i="246"/>
  <c r="B14" i="246"/>
  <c r="F19" i="246"/>
  <c r="L16" i="246" s="1"/>
  <c r="B21" i="246"/>
  <c r="G22" i="246"/>
  <c r="F24" i="246"/>
  <c r="C33" i="247"/>
  <c r="B5" i="248"/>
  <c r="A15" i="247"/>
  <c r="C21" i="246"/>
  <c r="M17" i="246" s="1"/>
  <c r="I4" i="247"/>
  <c r="O6" i="247"/>
  <c r="C31" i="247"/>
  <c r="N25" i="247"/>
  <c r="D33" i="247"/>
  <c r="E40" i="248"/>
  <c r="G40" i="248" s="1"/>
  <c r="C5" i="248" s="1"/>
  <c r="O40" i="248"/>
  <c r="Q40" i="248" s="1"/>
  <c r="M5" i="248" s="1"/>
  <c r="H50" i="248"/>
  <c r="N24" i="247"/>
  <c r="N26" i="247"/>
  <c r="E32" i="247" l="1"/>
  <c r="E6" i="248"/>
  <c r="Y6" i="248" s="1"/>
  <c r="G20" i="248"/>
  <c r="C3" i="248" s="1"/>
  <c r="E3" i="248" s="1"/>
  <c r="Q20" i="248"/>
  <c r="M3" i="248" s="1"/>
  <c r="O3" i="248" s="1"/>
  <c r="Y3" i="248" s="1"/>
  <c r="K4" i="248"/>
  <c r="C17" i="247"/>
  <c r="B14" i="247"/>
  <c r="G14" i="247" s="1"/>
  <c r="B13" i="247"/>
  <c r="G13" i="247" s="1"/>
  <c r="D17" i="247"/>
  <c r="L14" i="246"/>
  <c r="L17" i="246"/>
  <c r="M14" i="246"/>
  <c r="K5" i="248"/>
  <c r="W5" i="248"/>
  <c r="U5" i="248" s="1"/>
  <c r="O5" i="248"/>
  <c r="K2" i="248"/>
  <c r="W2" i="248"/>
  <c r="U2" i="248" s="1"/>
  <c r="O2" i="248"/>
  <c r="Y2" i="248" s="1"/>
  <c r="A5" i="248"/>
  <c r="E5" i="248"/>
  <c r="M16" i="246"/>
  <c r="L15" i="246"/>
  <c r="A4" i="248"/>
  <c r="E4" i="248"/>
  <c r="Y4" i="248" s="1"/>
  <c r="K17" i="246"/>
  <c r="J14" i="246"/>
  <c r="J17" i="246"/>
  <c r="K14" i="246"/>
  <c r="W4" i="248"/>
  <c r="U4" i="248" s="1"/>
  <c r="M15" i="246"/>
  <c r="K15" i="246"/>
  <c r="K18" i="246"/>
  <c r="G12" i="247"/>
  <c r="C34" i="247"/>
  <c r="E31" i="247"/>
  <c r="E33" i="247"/>
  <c r="D34" i="247"/>
  <c r="G29" i="247"/>
  <c r="J15" i="246"/>
  <c r="J16" i="246"/>
  <c r="L5" i="248"/>
  <c r="B25" i="248"/>
  <c r="B55" i="248"/>
  <c r="B40" i="248"/>
  <c r="B15" i="248"/>
  <c r="B35" i="248"/>
  <c r="B45" i="248" s="1"/>
  <c r="B3" i="248"/>
  <c r="A13" i="247"/>
  <c r="A23" i="247"/>
  <c r="E4" i="247"/>
  <c r="A29" i="247"/>
  <c r="C21" i="247"/>
  <c r="L18" i="246"/>
  <c r="A33" i="247"/>
  <c r="K21" i="247"/>
  <c r="B30" i="247"/>
  <c r="G30" i="247" s="1"/>
  <c r="A2" i="248"/>
  <c r="K16" i="246"/>
  <c r="K3" i="248"/>
  <c r="W3" i="248"/>
  <c r="U3" i="248" s="1"/>
  <c r="A6" i="248"/>
  <c r="B15" i="247"/>
  <c r="J18" i="246"/>
  <c r="M19" i="246"/>
  <c r="M18" i="246"/>
  <c r="B4" i="248"/>
  <c r="A14" i="247"/>
  <c r="A24" i="247"/>
  <c r="G4" i="247"/>
  <c r="L2" i="248"/>
  <c r="B42" i="248"/>
  <c r="B22" i="248"/>
  <c r="B10" i="248"/>
  <c r="B32" i="248"/>
  <c r="B52" i="248"/>
  <c r="B12" i="248"/>
  <c r="A3" i="248"/>
  <c r="B16" i="247"/>
  <c r="L6" i="248"/>
  <c r="B50" i="248"/>
  <c r="B26" i="248"/>
  <c r="B36" i="248"/>
  <c r="B46" i="248" s="1"/>
  <c r="B56" i="248"/>
  <c r="B16" i="248"/>
  <c r="Y5" i="248" l="1"/>
  <c r="B31" i="247"/>
  <c r="G31" i="247" s="1"/>
  <c r="G16" i="247"/>
  <c r="B33" i="247"/>
  <c r="G33" i="247" s="1"/>
  <c r="L10" i="248"/>
  <c r="V2" i="248"/>
  <c r="L52" i="248"/>
  <c r="L32" i="248"/>
  <c r="L12" i="248"/>
  <c r="L22" i="248"/>
  <c r="L42" i="248"/>
  <c r="L4" i="248"/>
  <c r="B30" i="248"/>
  <c r="B24" i="248"/>
  <c r="B14" i="248"/>
  <c r="B34" i="248"/>
  <c r="B44" i="248" s="1"/>
  <c r="B54" i="248"/>
  <c r="B32" i="247"/>
  <c r="G32" i="247" s="1"/>
  <c r="G15" i="247"/>
  <c r="G21" i="247"/>
  <c r="A31" i="247"/>
  <c r="L50" i="248"/>
  <c r="V6" i="248"/>
  <c r="L56" i="248"/>
  <c r="L36" i="248"/>
  <c r="L16" i="248"/>
  <c r="L26" i="248"/>
  <c r="L46" i="248"/>
  <c r="E21" i="247"/>
  <c r="A30" i="247"/>
  <c r="V5" i="248"/>
  <c r="L55" i="248"/>
  <c r="L35" i="248"/>
  <c r="L15" i="248"/>
  <c r="L25" i="248"/>
  <c r="L45" i="248"/>
  <c r="L40" i="248"/>
  <c r="L3" i="248"/>
  <c r="B23" i="248"/>
  <c r="B13" i="248"/>
  <c r="B33" i="248"/>
  <c r="B43" i="248" s="1"/>
  <c r="B20" i="248"/>
  <c r="B53" i="248"/>
  <c r="F32" i="247" l="1"/>
  <c r="F15" i="247"/>
  <c r="F14" i="247"/>
  <c r="F29" i="247"/>
  <c r="F12" i="247"/>
  <c r="F13" i="247"/>
  <c r="F16" i="247"/>
  <c r="V3" i="248"/>
  <c r="L53" i="248"/>
  <c r="L33" i="248"/>
  <c r="L13" i="248"/>
  <c r="L43" i="248"/>
  <c r="L20" i="248"/>
  <c r="L23" i="248"/>
  <c r="F30" i="247"/>
  <c r="L30" i="248"/>
  <c r="V4" i="248"/>
  <c r="L54" i="248"/>
  <c r="L34" i="248"/>
  <c r="L14" i="248"/>
  <c r="L24" i="248"/>
  <c r="L44" i="248"/>
  <c r="F33" i="247"/>
  <c r="F31" i="247"/>
  <c r="I54" i="246" l="1"/>
  <c r="N54" i="246" s="1"/>
  <c r="I52" i="246"/>
  <c r="N52" i="246" s="1"/>
  <c r="I55" i="246"/>
  <c r="N55" i="246" s="1"/>
  <c r="I53" i="246"/>
  <c r="N53" i="246" s="1"/>
  <c r="I51" i="246"/>
  <c r="N51" i="246" s="1"/>
  <c r="B64" i="246" l="1"/>
  <c r="F62" i="246"/>
  <c r="C59" i="246"/>
  <c r="F57" i="246"/>
  <c r="B56" i="246"/>
  <c r="E44" i="246"/>
  <c r="G51" i="246"/>
  <c r="F60" i="246"/>
  <c r="C65" i="246"/>
  <c r="B55" i="246"/>
  <c r="B62" i="246"/>
  <c r="F50" i="246"/>
  <c r="E45" i="246"/>
  <c r="G54" i="246"/>
  <c r="G57" i="246"/>
  <c r="C56" i="246"/>
  <c r="B53" i="246"/>
  <c r="B61" i="246"/>
  <c r="A45" i="246"/>
  <c r="F53" i="246"/>
  <c r="F63" i="246"/>
  <c r="C62" i="246"/>
  <c r="B52" i="246"/>
  <c r="F51" i="246"/>
  <c r="A44" i="246"/>
  <c r="B59" i="246"/>
  <c r="G60" i="246"/>
  <c r="F56" i="246"/>
  <c r="F59" i="246"/>
  <c r="F54" i="246"/>
  <c r="C53" i="246"/>
  <c r="B65" i="246"/>
  <c r="A46" i="246"/>
  <c r="G63" i="246"/>
  <c r="B58" i="246"/>
  <c r="K53" i="246" l="1"/>
  <c r="K51" i="246"/>
  <c r="L55" i="246"/>
  <c r="L53" i="246"/>
  <c r="J53" i="246"/>
  <c r="M53" i="246"/>
  <c r="J54" i="246"/>
  <c r="L54" i="246"/>
  <c r="J51" i="246"/>
  <c r="L52" i="246"/>
  <c r="K52" i="246"/>
  <c r="K55" i="246"/>
  <c r="M54" i="246"/>
  <c r="M51" i="246"/>
  <c r="M56" i="246"/>
  <c r="L51" i="246"/>
  <c r="M52" i="246"/>
  <c r="J52" i="246"/>
  <c r="M55" i="246"/>
  <c r="J55" i="246"/>
  <c r="K54" i="246"/>
  <c r="C33" i="223" l="1"/>
  <c r="N16" i="240" l="1"/>
  <c r="N17" i="240"/>
  <c r="A8" i="240" s="1"/>
  <c r="B34" i="240"/>
  <c r="A21" i="242"/>
  <c r="A27" i="242" s="1"/>
  <c r="K27" i="242" s="1"/>
  <c r="N20" i="240"/>
  <c r="E7" i="240" s="1"/>
  <c r="B24" i="240"/>
  <c r="B9" i="244"/>
  <c r="N15" i="240"/>
  <c r="L21" i="242"/>
  <c r="M21" i="242"/>
  <c r="C27" i="242"/>
  <c r="D27" i="242"/>
  <c r="D22" i="242"/>
  <c r="C22" i="242"/>
  <c r="D28" i="242"/>
  <c r="D23" i="242"/>
  <c r="C23" i="242"/>
  <c r="F23" i="242"/>
  <c r="E23" i="242"/>
  <c r="C29" i="242" s="1"/>
  <c r="D24" i="242"/>
  <c r="C24" i="242"/>
  <c r="F24" i="242"/>
  <c r="E24" i="242"/>
  <c r="H24" i="242"/>
  <c r="G24" i="242"/>
  <c r="L61" i="242"/>
  <c r="M61" i="242"/>
  <c r="B67" i="242" s="1"/>
  <c r="C62" i="242"/>
  <c r="C68" i="242" s="1"/>
  <c r="D62" i="242"/>
  <c r="C63" i="242"/>
  <c r="D63" i="242"/>
  <c r="E63" i="242"/>
  <c r="F63" i="242"/>
  <c r="C64" i="242"/>
  <c r="D64" i="242"/>
  <c r="E64" i="242"/>
  <c r="F64" i="242"/>
  <c r="G64" i="242"/>
  <c r="H64" i="242"/>
  <c r="C67" i="242"/>
  <c r="D67" i="242"/>
  <c r="D68" i="242"/>
  <c r="L74" i="242"/>
  <c r="M74" i="242"/>
  <c r="C75" i="242"/>
  <c r="C81" i="242" s="1"/>
  <c r="D75" i="242"/>
  <c r="C76" i="242"/>
  <c r="D76" i="242"/>
  <c r="E76" i="242"/>
  <c r="F76" i="242"/>
  <c r="C77" i="242"/>
  <c r="D77" i="242"/>
  <c r="E77" i="242"/>
  <c r="F77" i="242"/>
  <c r="G77" i="242"/>
  <c r="H77" i="242"/>
  <c r="C80" i="242"/>
  <c r="D80" i="242"/>
  <c r="D81" i="242"/>
  <c r="G72" i="240"/>
  <c r="C74" i="240"/>
  <c r="G99" i="240"/>
  <c r="M81" i="240"/>
  <c r="R106" i="244"/>
  <c r="R107" i="244"/>
  <c r="R108" i="244"/>
  <c r="R109" i="244"/>
  <c r="R110" i="244"/>
  <c r="R111" i="244"/>
  <c r="R112" i="244"/>
  <c r="R113" i="244"/>
  <c r="Q114" i="244"/>
  <c r="P114" i="244"/>
  <c r="O114" i="244"/>
  <c r="N114" i="244"/>
  <c r="M114" i="244"/>
  <c r="H106" i="244"/>
  <c r="H107" i="244"/>
  <c r="H108" i="244"/>
  <c r="H109" i="244"/>
  <c r="H110" i="244"/>
  <c r="H111" i="244"/>
  <c r="H112" i="244"/>
  <c r="H113" i="244"/>
  <c r="G114" i="244"/>
  <c r="F114" i="244"/>
  <c r="E114" i="244"/>
  <c r="D114" i="244"/>
  <c r="C114" i="244"/>
  <c r="R93" i="244"/>
  <c r="R94" i="244"/>
  <c r="R95" i="244"/>
  <c r="R96" i="244"/>
  <c r="R97" i="244"/>
  <c r="R98" i="244"/>
  <c r="R99" i="244"/>
  <c r="R100" i="244"/>
  <c r="Q101" i="244"/>
  <c r="P101" i="244"/>
  <c r="O101" i="244"/>
  <c r="N101" i="244"/>
  <c r="M101" i="244"/>
  <c r="H93" i="244"/>
  <c r="H94" i="244"/>
  <c r="H95" i="244"/>
  <c r="H96" i="244"/>
  <c r="H97" i="244"/>
  <c r="H98" i="244"/>
  <c r="H99" i="244"/>
  <c r="H100" i="244"/>
  <c r="G101" i="244"/>
  <c r="F101" i="244"/>
  <c r="E101" i="244"/>
  <c r="D101" i="244"/>
  <c r="C101" i="244"/>
  <c r="R80" i="244"/>
  <c r="R81" i="244"/>
  <c r="R82" i="244"/>
  <c r="R83" i="244"/>
  <c r="R84" i="244"/>
  <c r="R85" i="244"/>
  <c r="R86" i="244"/>
  <c r="R87" i="244"/>
  <c r="Q88" i="244"/>
  <c r="P88" i="244"/>
  <c r="O88" i="244"/>
  <c r="N88" i="244"/>
  <c r="M88" i="244"/>
  <c r="H80" i="244"/>
  <c r="H81" i="244"/>
  <c r="H82" i="244"/>
  <c r="H83" i="244"/>
  <c r="H84" i="244"/>
  <c r="H85" i="244"/>
  <c r="H86" i="244"/>
  <c r="H87" i="244"/>
  <c r="G88" i="244"/>
  <c r="F88" i="244"/>
  <c r="E88" i="244"/>
  <c r="D88" i="244"/>
  <c r="C88" i="244"/>
  <c r="R67" i="244"/>
  <c r="R68" i="244"/>
  <c r="R69" i="244"/>
  <c r="R70" i="244"/>
  <c r="R71" i="244"/>
  <c r="R72" i="244"/>
  <c r="R73" i="244"/>
  <c r="R74" i="244"/>
  <c r="Q75" i="244"/>
  <c r="P75" i="244"/>
  <c r="O75" i="244"/>
  <c r="N75" i="244"/>
  <c r="M75" i="244"/>
  <c r="H67" i="244"/>
  <c r="H68" i="244"/>
  <c r="H69" i="244"/>
  <c r="H70" i="244"/>
  <c r="H71" i="244"/>
  <c r="H72" i="244"/>
  <c r="H73" i="244"/>
  <c r="H74" i="244"/>
  <c r="G75" i="244"/>
  <c r="F75" i="244"/>
  <c r="E75" i="244"/>
  <c r="D75" i="244"/>
  <c r="C75" i="244"/>
  <c r="R54" i="244"/>
  <c r="R55" i="244"/>
  <c r="R56" i="244"/>
  <c r="R57" i="244"/>
  <c r="R58" i="244"/>
  <c r="R59" i="244"/>
  <c r="R60" i="244"/>
  <c r="R61" i="244"/>
  <c r="Q62" i="244"/>
  <c r="P62" i="244"/>
  <c r="O62" i="244"/>
  <c r="N62" i="244"/>
  <c r="M62" i="244"/>
  <c r="H54" i="244"/>
  <c r="H55" i="244"/>
  <c r="H56" i="244"/>
  <c r="H57" i="244"/>
  <c r="H58" i="244"/>
  <c r="H59" i="244"/>
  <c r="H60" i="244"/>
  <c r="H61" i="244"/>
  <c r="G62" i="244"/>
  <c r="F62" i="244"/>
  <c r="E62" i="244"/>
  <c r="D62" i="244"/>
  <c r="C62" i="244"/>
  <c r="R41" i="244"/>
  <c r="R42" i="244"/>
  <c r="R43" i="244"/>
  <c r="R44" i="244"/>
  <c r="R45" i="244"/>
  <c r="R46" i="244"/>
  <c r="R47" i="244"/>
  <c r="R48" i="244"/>
  <c r="Q49" i="244"/>
  <c r="P49" i="244"/>
  <c r="O49" i="244"/>
  <c r="N49" i="244"/>
  <c r="M49" i="244"/>
  <c r="H41" i="244"/>
  <c r="H42" i="244"/>
  <c r="H43" i="244"/>
  <c r="H44" i="244"/>
  <c r="H45" i="244"/>
  <c r="H46" i="244"/>
  <c r="H47" i="244"/>
  <c r="H48" i="244"/>
  <c r="G49" i="244"/>
  <c r="F49" i="244"/>
  <c r="E49" i="244"/>
  <c r="D49" i="244"/>
  <c r="C49" i="244"/>
  <c r="R28" i="244"/>
  <c r="R29" i="244"/>
  <c r="R30" i="244"/>
  <c r="R31" i="244"/>
  <c r="R32" i="244"/>
  <c r="R33" i="244"/>
  <c r="R34" i="244"/>
  <c r="R35" i="244"/>
  <c r="Q36" i="244"/>
  <c r="P36" i="244"/>
  <c r="O36" i="244"/>
  <c r="N36" i="244"/>
  <c r="M36" i="244"/>
  <c r="H28" i="244"/>
  <c r="H29" i="244"/>
  <c r="H30" i="244"/>
  <c r="H31" i="244"/>
  <c r="H32" i="244"/>
  <c r="H33" i="244"/>
  <c r="H34" i="244"/>
  <c r="H35" i="244"/>
  <c r="G36" i="244"/>
  <c r="F36" i="244"/>
  <c r="E36" i="244"/>
  <c r="D36" i="244"/>
  <c r="C36" i="244"/>
  <c r="R15" i="244"/>
  <c r="R16" i="244"/>
  <c r="R17" i="244"/>
  <c r="R18" i="244"/>
  <c r="R19" i="244"/>
  <c r="R20" i="244"/>
  <c r="R21" i="244"/>
  <c r="R22" i="244"/>
  <c r="Q23" i="244"/>
  <c r="P23" i="244"/>
  <c r="O23" i="244"/>
  <c r="N23" i="244"/>
  <c r="M23" i="244"/>
  <c r="H15" i="244"/>
  <c r="H16" i="244"/>
  <c r="H17" i="244"/>
  <c r="H18" i="244"/>
  <c r="H19" i="244"/>
  <c r="H20" i="244"/>
  <c r="H21" i="244"/>
  <c r="H22" i="244"/>
  <c r="G23" i="244"/>
  <c r="F23" i="244"/>
  <c r="E23" i="244"/>
  <c r="D23" i="244"/>
  <c r="C23" i="244"/>
  <c r="L8" i="242"/>
  <c r="M8" i="242"/>
  <c r="C14" i="242"/>
  <c r="D14" i="242"/>
  <c r="E14" i="242"/>
  <c r="C9" i="242"/>
  <c r="L9" i="242" s="1"/>
  <c r="D9" i="242"/>
  <c r="D15" i="242"/>
  <c r="C10" i="242"/>
  <c r="D10" i="242"/>
  <c r="E10" i="242"/>
  <c r="F10" i="242"/>
  <c r="C11" i="242"/>
  <c r="L11" i="242" s="1"/>
  <c r="D11" i="242"/>
  <c r="E11" i="242"/>
  <c r="F11" i="242"/>
  <c r="G11" i="242"/>
  <c r="H11" i="242"/>
  <c r="G53" i="240"/>
  <c r="C37" i="240"/>
  <c r="C16" i="240"/>
  <c r="G14" i="240"/>
  <c r="F13" i="240"/>
  <c r="R4" i="223"/>
  <c r="S4" i="223"/>
  <c r="C13" i="223"/>
  <c r="D13" i="223"/>
  <c r="E13" i="223"/>
  <c r="D5" i="223"/>
  <c r="C5" i="223"/>
  <c r="R5" i="223"/>
  <c r="S5" i="223"/>
  <c r="D14" i="223"/>
  <c r="E14" i="223" s="1"/>
  <c r="C14" i="223"/>
  <c r="D6" i="223"/>
  <c r="C6" i="223"/>
  <c r="R6" i="223" s="1"/>
  <c r="B15" i="223" s="1"/>
  <c r="F6" i="223"/>
  <c r="E6" i="223"/>
  <c r="S6" i="223" s="1"/>
  <c r="D15" i="223"/>
  <c r="D7" i="223"/>
  <c r="D16" i="223" s="1"/>
  <c r="C7" i="223"/>
  <c r="F7" i="223"/>
  <c r="E7" i="223"/>
  <c r="C16" i="223" s="1"/>
  <c r="H7" i="223"/>
  <c r="G7" i="223"/>
  <c r="D8" i="223"/>
  <c r="S8" i="223" s="1"/>
  <c r="C8" i="223"/>
  <c r="F8" i="223"/>
  <c r="E8" i="223"/>
  <c r="H8" i="223"/>
  <c r="G8" i="223"/>
  <c r="J8" i="223"/>
  <c r="I8" i="223"/>
  <c r="R8" i="223"/>
  <c r="B17" i="223" s="1"/>
  <c r="C17" i="223"/>
  <c r="D9" i="223"/>
  <c r="R9" i="223" s="1"/>
  <c r="C9" i="223"/>
  <c r="F9" i="223"/>
  <c r="E9" i="223"/>
  <c r="H9" i="223"/>
  <c r="G9" i="223"/>
  <c r="J9" i="223"/>
  <c r="I9" i="223"/>
  <c r="L9" i="223"/>
  <c r="K9" i="223"/>
  <c r="C18" i="223"/>
  <c r="D10" i="223"/>
  <c r="D19" i="223" s="1"/>
  <c r="C10" i="223"/>
  <c r="F10" i="223"/>
  <c r="E10" i="223"/>
  <c r="H10" i="223"/>
  <c r="G10" i="223"/>
  <c r="J10" i="223"/>
  <c r="I10" i="223"/>
  <c r="L10" i="223"/>
  <c r="K10" i="223"/>
  <c r="N10" i="223"/>
  <c r="M10" i="223"/>
  <c r="R10" i="223"/>
  <c r="C19" i="223"/>
  <c r="E19" i="223" s="1"/>
  <c r="P4" i="130"/>
  <c r="Q4" i="130"/>
  <c r="B12" i="130"/>
  <c r="G12" i="130" s="1"/>
  <c r="C12" i="130"/>
  <c r="D12" i="130"/>
  <c r="E12" i="130"/>
  <c r="D5" i="130"/>
  <c r="D13" i="130" s="1"/>
  <c r="C5" i="130"/>
  <c r="C13" i="130"/>
  <c r="D6" i="130"/>
  <c r="Q6" i="130" s="1"/>
  <c r="C6" i="130"/>
  <c r="F6" i="130"/>
  <c r="E6" i="130"/>
  <c r="P6" i="130"/>
  <c r="C14" i="130"/>
  <c r="D7" i="130"/>
  <c r="C7" i="130"/>
  <c r="F7" i="130"/>
  <c r="D15" i="130" s="1"/>
  <c r="E7" i="130"/>
  <c r="P7" i="130" s="1"/>
  <c r="B15" i="130" s="1"/>
  <c r="H7" i="130"/>
  <c r="G7" i="130"/>
  <c r="Q7" i="130"/>
  <c r="D8" i="130"/>
  <c r="C8" i="130"/>
  <c r="P8" i="130" s="1"/>
  <c r="F8" i="130"/>
  <c r="E8" i="130"/>
  <c r="Q8" i="130" s="1"/>
  <c r="H8" i="130"/>
  <c r="G8" i="130"/>
  <c r="J8" i="130"/>
  <c r="I8" i="130"/>
  <c r="D16" i="130"/>
  <c r="D9" i="130"/>
  <c r="C9" i="130"/>
  <c r="F9" i="130"/>
  <c r="D17" i="130" s="1"/>
  <c r="E9" i="130"/>
  <c r="C17" i="130" s="1"/>
  <c r="E17" i="130" s="1"/>
  <c r="H9" i="130"/>
  <c r="G9" i="130"/>
  <c r="J9" i="130"/>
  <c r="I9" i="130"/>
  <c r="L9" i="130"/>
  <c r="K9" i="130"/>
  <c r="Q9" i="130"/>
  <c r="Q14" i="224"/>
  <c r="Q15" i="224"/>
  <c r="Q16" i="224"/>
  <c r="Q17" i="224"/>
  <c r="Q18" i="224"/>
  <c r="Q19" i="224"/>
  <c r="Q20" i="224"/>
  <c r="L21" i="224"/>
  <c r="M21" i="224"/>
  <c r="N21" i="224"/>
  <c r="O21" i="224"/>
  <c r="P21" i="224"/>
  <c r="H14" i="224"/>
  <c r="H15" i="224"/>
  <c r="H16" i="224"/>
  <c r="H17" i="224"/>
  <c r="H18" i="224"/>
  <c r="H19" i="224"/>
  <c r="H20" i="224"/>
  <c r="C21" i="224"/>
  <c r="D21" i="224"/>
  <c r="E21" i="224"/>
  <c r="F21" i="224"/>
  <c r="G21" i="224"/>
  <c r="Q26" i="224"/>
  <c r="Q27" i="224"/>
  <c r="Q28" i="224"/>
  <c r="Q29" i="224"/>
  <c r="Q30" i="224"/>
  <c r="Q31" i="224"/>
  <c r="Q32" i="224"/>
  <c r="L33" i="224"/>
  <c r="M33" i="224"/>
  <c r="N33" i="224"/>
  <c r="O33" i="224"/>
  <c r="P33" i="224"/>
  <c r="H26" i="224"/>
  <c r="H27" i="224"/>
  <c r="H28" i="224"/>
  <c r="H29" i="224"/>
  <c r="H30" i="224"/>
  <c r="H31" i="224"/>
  <c r="H32" i="224"/>
  <c r="C33" i="224"/>
  <c r="D33" i="224"/>
  <c r="E33" i="224"/>
  <c r="F33" i="224"/>
  <c r="G33" i="224"/>
  <c r="Q38" i="224"/>
  <c r="Q39" i="224"/>
  <c r="Q40" i="224"/>
  <c r="Q41" i="224"/>
  <c r="Q42" i="224"/>
  <c r="Q43" i="224"/>
  <c r="Q44" i="224"/>
  <c r="L45" i="224"/>
  <c r="M45" i="224"/>
  <c r="N45" i="224"/>
  <c r="O45" i="224"/>
  <c r="P45" i="224"/>
  <c r="H38" i="224"/>
  <c r="H39" i="224"/>
  <c r="H40" i="224"/>
  <c r="H41" i="224"/>
  <c r="H42" i="224"/>
  <c r="H43" i="224"/>
  <c r="H44" i="224"/>
  <c r="C45" i="224"/>
  <c r="D45" i="224"/>
  <c r="E45" i="224"/>
  <c r="F45" i="224"/>
  <c r="G45" i="224"/>
  <c r="Q50" i="224"/>
  <c r="Q51" i="224"/>
  <c r="Q52" i="224"/>
  <c r="Q53" i="224"/>
  <c r="Q54" i="224"/>
  <c r="Q55" i="224"/>
  <c r="Q56" i="224"/>
  <c r="L57" i="224"/>
  <c r="M57" i="224"/>
  <c r="N57" i="224"/>
  <c r="O57" i="224"/>
  <c r="P57" i="224"/>
  <c r="H50" i="224"/>
  <c r="H51" i="224"/>
  <c r="H52" i="224"/>
  <c r="H53" i="224"/>
  <c r="H54" i="224"/>
  <c r="H55" i="224"/>
  <c r="H56" i="224"/>
  <c r="C57" i="224"/>
  <c r="D57" i="224"/>
  <c r="E57" i="224"/>
  <c r="F57" i="224"/>
  <c r="G57" i="224"/>
  <c r="Q62" i="224"/>
  <c r="Q63" i="224"/>
  <c r="Q64" i="224"/>
  <c r="Q65" i="224"/>
  <c r="Q66" i="224"/>
  <c r="Q67" i="224"/>
  <c r="Q68" i="224"/>
  <c r="L69" i="224"/>
  <c r="M69" i="224"/>
  <c r="N69" i="224"/>
  <c r="O69" i="224"/>
  <c r="P69" i="224"/>
  <c r="H62" i="224"/>
  <c r="H63" i="224"/>
  <c r="H64" i="224"/>
  <c r="H65" i="224"/>
  <c r="H66" i="224"/>
  <c r="H67" i="224"/>
  <c r="H68" i="224"/>
  <c r="C69" i="224"/>
  <c r="D69" i="224"/>
  <c r="E69" i="224"/>
  <c r="F69" i="224"/>
  <c r="G69" i="224"/>
  <c r="Q74" i="224"/>
  <c r="Q75" i="224"/>
  <c r="Q76" i="224"/>
  <c r="Q77" i="224"/>
  <c r="Q78" i="224"/>
  <c r="Q79" i="224"/>
  <c r="Q80" i="224"/>
  <c r="L81" i="224"/>
  <c r="M81" i="224"/>
  <c r="N81" i="224"/>
  <c r="O81" i="224"/>
  <c r="P81" i="224"/>
  <c r="H74" i="224"/>
  <c r="H75" i="224"/>
  <c r="H76" i="224"/>
  <c r="H77" i="224"/>
  <c r="H78" i="224"/>
  <c r="H79" i="224"/>
  <c r="H80" i="224"/>
  <c r="C81" i="224"/>
  <c r="D81" i="224"/>
  <c r="E81" i="224"/>
  <c r="F81" i="224"/>
  <c r="G81" i="224"/>
  <c r="Q86" i="224"/>
  <c r="Q87" i="224"/>
  <c r="Q88" i="224"/>
  <c r="Q89" i="224"/>
  <c r="Q90" i="224"/>
  <c r="Q91" i="224"/>
  <c r="Q92" i="224"/>
  <c r="L93" i="224"/>
  <c r="M93" i="224"/>
  <c r="N93" i="224"/>
  <c r="O93" i="224"/>
  <c r="P93" i="224"/>
  <c r="H86" i="224"/>
  <c r="H87" i="224"/>
  <c r="H88" i="224"/>
  <c r="H89" i="224"/>
  <c r="H90" i="224"/>
  <c r="H91" i="224"/>
  <c r="H92" i="224"/>
  <c r="C93" i="224"/>
  <c r="D93" i="224"/>
  <c r="E93" i="224"/>
  <c r="F93" i="224"/>
  <c r="G93" i="224"/>
  <c r="Q13" i="131"/>
  <c r="Q14" i="131"/>
  <c r="Q15" i="131"/>
  <c r="Q16" i="131"/>
  <c r="Q17" i="131"/>
  <c r="Q18" i="131"/>
  <c r="L19" i="131"/>
  <c r="M19" i="131"/>
  <c r="N19" i="131"/>
  <c r="O19" i="131"/>
  <c r="P19" i="131"/>
  <c r="H13" i="131"/>
  <c r="H14" i="131"/>
  <c r="H15" i="131"/>
  <c r="H16" i="131"/>
  <c r="H17" i="131"/>
  <c r="H18" i="131"/>
  <c r="C19" i="131"/>
  <c r="D19" i="131"/>
  <c r="E19" i="131"/>
  <c r="F19" i="131"/>
  <c r="G19" i="131"/>
  <c r="Q24" i="131"/>
  <c r="Q25" i="131"/>
  <c r="Q26" i="131"/>
  <c r="Q27" i="131"/>
  <c r="Q28" i="131"/>
  <c r="Q29" i="131"/>
  <c r="L30" i="131"/>
  <c r="M30" i="131"/>
  <c r="N30" i="131"/>
  <c r="O30" i="131"/>
  <c r="P30" i="131"/>
  <c r="H24" i="131"/>
  <c r="H25" i="131"/>
  <c r="H26" i="131"/>
  <c r="H27" i="131"/>
  <c r="H28" i="131"/>
  <c r="H29" i="131"/>
  <c r="C30" i="131"/>
  <c r="D30" i="131"/>
  <c r="E30" i="131"/>
  <c r="F30" i="131"/>
  <c r="G30" i="131"/>
  <c r="Q35" i="131"/>
  <c r="Q36" i="131"/>
  <c r="Q37" i="131"/>
  <c r="Q38" i="131"/>
  <c r="Q39" i="131"/>
  <c r="Q40" i="131"/>
  <c r="L41" i="131"/>
  <c r="M41" i="131"/>
  <c r="N41" i="131"/>
  <c r="O41" i="131"/>
  <c r="P41" i="131"/>
  <c r="H35" i="131"/>
  <c r="H36" i="131"/>
  <c r="H37" i="131"/>
  <c r="H38" i="131"/>
  <c r="H39" i="131"/>
  <c r="H40" i="131"/>
  <c r="C41" i="131"/>
  <c r="D41" i="131"/>
  <c r="E41" i="131"/>
  <c r="F41" i="131"/>
  <c r="G41" i="131"/>
  <c r="Q46" i="131"/>
  <c r="Q47" i="131"/>
  <c r="Q48" i="131"/>
  <c r="Q49" i="131"/>
  <c r="Q50" i="131"/>
  <c r="Q51" i="131"/>
  <c r="L52" i="131"/>
  <c r="M52" i="131"/>
  <c r="N52" i="131"/>
  <c r="O52" i="131"/>
  <c r="P52" i="131"/>
  <c r="H46" i="131"/>
  <c r="H47" i="131"/>
  <c r="H48" i="131"/>
  <c r="H49" i="131"/>
  <c r="H50" i="131"/>
  <c r="H51" i="131"/>
  <c r="C52" i="131"/>
  <c r="D52" i="131"/>
  <c r="E52" i="131"/>
  <c r="F52" i="131"/>
  <c r="G52" i="131"/>
  <c r="Q57" i="131"/>
  <c r="Q58" i="131"/>
  <c r="Q59" i="131"/>
  <c r="Q60" i="131"/>
  <c r="Q61" i="131"/>
  <c r="Q62" i="131"/>
  <c r="L63" i="131"/>
  <c r="M63" i="131"/>
  <c r="N63" i="131"/>
  <c r="O63" i="131"/>
  <c r="P63" i="131"/>
  <c r="H57" i="131"/>
  <c r="H58" i="131"/>
  <c r="H59" i="131"/>
  <c r="H60" i="131"/>
  <c r="H61" i="131"/>
  <c r="H62" i="131"/>
  <c r="C63" i="131"/>
  <c r="D63" i="131"/>
  <c r="E63" i="131"/>
  <c r="F63" i="131"/>
  <c r="G63" i="131"/>
  <c r="Q68" i="131"/>
  <c r="Q69" i="131"/>
  <c r="Q70" i="131"/>
  <c r="Q71" i="131"/>
  <c r="Q72" i="131"/>
  <c r="Q73" i="131"/>
  <c r="L74" i="131"/>
  <c r="M74" i="131"/>
  <c r="N74" i="131"/>
  <c r="O74" i="131"/>
  <c r="P74" i="131"/>
  <c r="H68" i="131"/>
  <c r="H69" i="131"/>
  <c r="H70" i="131"/>
  <c r="H71" i="131"/>
  <c r="H72" i="131"/>
  <c r="H73" i="131"/>
  <c r="C74" i="131"/>
  <c r="D74" i="131"/>
  <c r="E74" i="131"/>
  <c r="F74" i="131"/>
  <c r="G74" i="131"/>
  <c r="C30" i="129"/>
  <c r="A7" i="130"/>
  <c r="B6" i="131" s="1"/>
  <c r="K6" i="131" s="1"/>
  <c r="T6" i="131" s="1"/>
  <c r="G22" i="129"/>
  <c r="G3" i="223"/>
  <c r="D33" i="223"/>
  <c r="D25" i="223"/>
  <c r="D34" i="223" s="1"/>
  <c r="D26" i="223"/>
  <c r="R26" i="223" s="1"/>
  <c r="F26" i="223"/>
  <c r="D27" i="223"/>
  <c r="F27" i="223"/>
  <c r="H27" i="223"/>
  <c r="D28" i="223"/>
  <c r="F28" i="223"/>
  <c r="D37" i="223" s="1"/>
  <c r="H28" i="223"/>
  <c r="J28" i="223"/>
  <c r="D29" i="223"/>
  <c r="F29" i="223"/>
  <c r="H29" i="223"/>
  <c r="J29" i="223"/>
  <c r="L29" i="223"/>
  <c r="D30" i="223"/>
  <c r="F30" i="223"/>
  <c r="H30" i="223"/>
  <c r="J30" i="223"/>
  <c r="L30" i="223"/>
  <c r="N30" i="223"/>
  <c r="C25" i="223"/>
  <c r="C34" i="223" s="1"/>
  <c r="C26" i="223"/>
  <c r="E26" i="223"/>
  <c r="C27" i="223"/>
  <c r="E27" i="223"/>
  <c r="G27" i="223"/>
  <c r="C28" i="223"/>
  <c r="E28" i="223"/>
  <c r="G28" i="223"/>
  <c r="I28" i="223"/>
  <c r="C29" i="223"/>
  <c r="E29" i="223"/>
  <c r="G29" i="223"/>
  <c r="I29" i="223"/>
  <c r="K29" i="223"/>
  <c r="C30" i="223"/>
  <c r="E30" i="223"/>
  <c r="G30" i="223"/>
  <c r="I30" i="223"/>
  <c r="K30" i="223"/>
  <c r="M30" i="223"/>
  <c r="R24" i="223"/>
  <c r="S24" i="223"/>
  <c r="S25" i="223"/>
  <c r="C70" i="222"/>
  <c r="G68" i="222"/>
  <c r="G47" i="222"/>
  <c r="C16" i="222"/>
  <c r="G14" i="222"/>
  <c r="E8" i="222"/>
  <c r="C15" i="129"/>
  <c r="G13" i="129"/>
  <c r="G37" i="129"/>
  <c r="P22" i="130"/>
  <c r="Q22" i="130"/>
  <c r="C30" i="130"/>
  <c r="D30" i="130"/>
  <c r="C23" i="130"/>
  <c r="D23" i="130"/>
  <c r="D31" i="130" s="1"/>
  <c r="C24" i="130"/>
  <c r="C32" i="130" s="1"/>
  <c r="D24" i="130"/>
  <c r="D32" i="130" s="1"/>
  <c r="E24" i="130"/>
  <c r="F24" i="130"/>
  <c r="C25" i="130"/>
  <c r="D25" i="130"/>
  <c r="E25" i="130"/>
  <c r="G25" i="130"/>
  <c r="F25" i="130"/>
  <c r="H25" i="130"/>
  <c r="C26" i="130"/>
  <c r="D26" i="130"/>
  <c r="E26" i="130"/>
  <c r="F26" i="130"/>
  <c r="G26" i="130"/>
  <c r="H26" i="130"/>
  <c r="I26" i="130"/>
  <c r="J26" i="130"/>
  <c r="C27" i="130"/>
  <c r="D27" i="130"/>
  <c r="F27" i="130"/>
  <c r="E27" i="130"/>
  <c r="H27" i="130"/>
  <c r="G27" i="130"/>
  <c r="J27" i="130"/>
  <c r="I27" i="130"/>
  <c r="L27" i="130"/>
  <c r="K27" i="130"/>
  <c r="G81" i="129"/>
  <c r="C59" i="129"/>
  <c r="G57" i="129"/>
  <c r="P23" i="130"/>
  <c r="C31" i="130"/>
  <c r="C34" i="130"/>
  <c r="Q23" i="130"/>
  <c r="P24" i="130"/>
  <c r="N17" i="129"/>
  <c r="E6" i="129" s="1"/>
  <c r="A15" i="130"/>
  <c r="C24" i="129"/>
  <c r="B30" i="129"/>
  <c r="B18" i="129"/>
  <c r="F30" i="129"/>
  <c r="G25" i="129"/>
  <c r="F22" i="129"/>
  <c r="N21" i="240"/>
  <c r="E8" i="240" s="1"/>
  <c r="C35" i="223" l="1"/>
  <c r="S10" i="223"/>
  <c r="B19" i="223" s="1"/>
  <c r="G19" i="223" s="1"/>
  <c r="D18" i="223"/>
  <c r="E18" i="223" s="1"/>
  <c r="S9" i="223"/>
  <c r="B18" i="223" s="1"/>
  <c r="E16" i="223"/>
  <c r="D17" i="223"/>
  <c r="E17" i="223" s="1"/>
  <c r="G17" i="223" s="1"/>
  <c r="S7" i="223"/>
  <c r="B13" i="223"/>
  <c r="G13" i="223" s="1"/>
  <c r="R7" i="223"/>
  <c r="B14" i="223"/>
  <c r="G14" i="223" s="1"/>
  <c r="C15" i="223"/>
  <c r="E84" i="224"/>
  <c r="E72" i="224"/>
  <c r="E48" i="224"/>
  <c r="Q24" i="224"/>
  <c r="E52" i="244"/>
  <c r="E104" i="244"/>
  <c r="C83" i="242"/>
  <c r="L76" i="242"/>
  <c r="C69" i="242"/>
  <c r="D30" i="242"/>
  <c r="L22" i="242"/>
  <c r="L23" i="242"/>
  <c r="C17" i="242"/>
  <c r="D17" i="242"/>
  <c r="M10" i="242"/>
  <c r="E17" i="242"/>
  <c r="B14" i="242"/>
  <c r="G14" i="242" s="1"/>
  <c r="M63" i="242"/>
  <c r="M62" i="242"/>
  <c r="C16" i="242"/>
  <c r="M9" i="242"/>
  <c r="B15" i="242" s="1"/>
  <c r="D82" i="242"/>
  <c r="E80" i="242"/>
  <c r="D70" i="242"/>
  <c r="M23" i="242"/>
  <c r="E27" i="242"/>
  <c r="B17" i="242"/>
  <c r="L24" i="242"/>
  <c r="M11" i="242"/>
  <c r="C15" i="242"/>
  <c r="E15" i="242" s="1"/>
  <c r="L64" i="242"/>
  <c r="D16" i="242"/>
  <c r="D18" i="242" s="1"/>
  <c r="M76" i="242"/>
  <c r="B82" i="242" s="1"/>
  <c r="L62" i="242"/>
  <c r="B68" i="242" s="1"/>
  <c r="B27" i="242"/>
  <c r="A6" i="240"/>
  <c r="Q41" i="131"/>
  <c r="L33" i="131" s="1"/>
  <c r="K44" i="131"/>
  <c r="N55" i="131"/>
  <c r="N44" i="131"/>
  <c r="Q44" i="131"/>
  <c r="C35" i="130"/>
  <c r="D35" i="130"/>
  <c r="Q24" i="130"/>
  <c r="P9" i="130"/>
  <c r="B17" i="130" s="1"/>
  <c r="G17" i="130" s="1"/>
  <c r="B16" i="130"/>
  <c r="C15" i="130"/>
  <c r="E15" i="130" s="1"/>
  <c r="G15" i="130" s="1"/>
  <c r="C16" i="130"/>
  <c r="E16" i="130" s="1"/>
  <c r="E13" i="130"/>
  <c r="E31" i="130" s="1"/>
  <c r="B14" i="130"/>
  <c r="P5" i="130"/>
  <c r="D14" i="130"/>
  <c r="E14" i="130" s="1"/>
  <c r="E32" i="130" s="1"/>
  <c r="Q5" i="130"/>
  <c r="I3" i="130"/>
  <c r="B44" i="131"/>
  <c r="K16" i="131"/>
  <c r="K27" i="131" s="1"/>
  <c r="K38" i="131" s="1"/>
  <c r="K49" i="131" s="1"/>
  <c r="K60" i="131" s="1"/>
  <c r="K71" i="131" s="1"/>
  <c r="B16" i="131"/>
  <c r="B27" i="131" s="1"/>
  <c r="B38" i="131" s="1"/>
  <c r="B49" i="131" s="1"/>
  <c r="B60" i="131" s="1"/>
  <c r="B71" i="131" s="1"/>
  <c r="A25" i="130"/>
  <c r="I21" i="130" s="1"/>
  <c r="N19" i="240"/>
  <c r="E6" i="240" s="1"/>
  <c r="A33" i="130"/>
  <c r="B74" i="244"/>
  <c r="B22" i="244"/>
  <c r="L9" i="244"/>
  <c r="V9" i="244" s="1"/>
  <c r="B35" i="244"/>
  <c r="F23" i="240"/>
  <c r="F19" i="129"/>
  <c r="F17" i="240"/>
  <c r="B3" i="244"/>
  <c r="B26" i="244" s="1"/>
  <c r="N22" i="240"/>
  <c r="N18" i="129"/>
  <c r="E7" i="129" s="1"/>
  <c r="A27" i="223"/>
  <c r="A9" i="222"/>
  <c r="F37" i="129"/>
  <c r="A4" i="130"/>
  <c r="C3" i="130" s="1"/>
  <c r="B23" i="129"/>
  <c r="N16" i="129"/>
  <c r="A8" i="129" s="1"/>
  <c r="A6" i="222"/>
  <c r="F19" i="240"/>
  <c r="A8" i="242"/>
  <c r="C7" i="242" s="1"/>
  <c r="F24" i="129"/>
  <c r="C3" i="223"/>
  <c r="A7" i="240"/>
  <c r="B61" i="244"/>
  <c r="B48" i="244"/>
  <c r="O3" i="223"/>
  <c r="B87" i="244"/>
  <c r="B100" i="244"/>
  <c r="A8" i="222"/>
  <c r="B7" i="244"/>
  <c r="F16" i="240"/>
  <c r="B36" i="240"/>
  <c r="C31" i="240"/>
  <c r="B19" i="240"/>
  <c r="F25" i="129"/>
  <c r="A9" i="130"/>
  <c r="F31" i="129"/>
  <c r="B27" i="129"/>
  <c r="G34" i="129"/>
  <c r="F12" i="129"/>
  <c r="N19" i="129"/>
  <c r="E8" i="129" s="1"/>
  <c r="B21" i="129"/>
  <c r="C18" i="129"/>
  <c r="B15" i="129"/>
  <c r="N15" i="129"/>
  <c r="A7" i="129" s="1"/>
  <c r="B68" i="244"/>
  <c r="A22" i="242"/>
  <c r="G31" i="129"/>
  <c r="B20" i="129"/>
  <c r="F28" i="129"/>
  <c r="A8" i="130"/>
  <c r="F33" i="129"/>
  <c r="A9" i="242"/>
  <c r="G20" i="240"/>
  <c r="B113" i="244"/>
  <c r="B104" i="244"/>
  <c r="B29" i="129"/>
  <c r="E3" i="223"/>
  <c r="B16" i="240"/>
  <c r="B33" i="240"/>
  <c r="F18" i="129"/>
  <c r="G28" i="129"/>
  <c r="B17" i="129"/>
  <c r="A6" i="130"/>
  <c r="F36" i="129"/>
  <c r="B37" i="240"/>
  <c r="B25" i="240"/>
  <c r="G17" i="240"/>
  <c r="A24" i="242"/>
  <c r="F16" i="129"/>
  <c r="I3" i="223"/>
  <c r="B22" i="240"/>
  <c r="C28" i="240"/>
  <c r="F20" i="240"/>
  <c r="B5" i="244"/>
  <c r="A11" i="242"/>
  <c r="I7" i="242" s="1"/>
  <c r="N18" i="240"/>
  <c r="E7" i="222"/>
  <c r="A29" i="223"/>
  <c r="A7" i="222"/>
  <c r="L48" i="244"/>
  <c r="L87" i="244"/>
  <c r="A9" i="240"/>
  <c r="B5" i="224"/>
  <c r="A15" i="223"/>
  <c r="A26" i="223"/>
  <c r="A10" i="242"/>
  <c r="F14" i="240"/>
  <c r="B4" i="244"/>
  <c r="B21" i="240"/>
  <c r="C34" i="240"/>
  <c r="B28" i="240"/>
  <c r="F13" i="129"/>
  <c r="F34" i="129"/>
  <c r="B24" i="129"/>
  <c r="C27" i="129"/>
  <c r="A5" i="130"/>
  <c r="F21" i="129"/>
  <c r="E6" i="222"/>
  <c r="G16" i="129"/>
  <c r="B3" i="224"/>
  <c r="B14" i="129"/>
  <c r="C21" i="129"/>
  <c r="G19" i="129"/>
  <c r="F15" i="129"/>
  <c r="F27" i="129"/>
  <c r="B26" i="129"/>
  <c r="N14" i="129"/>
  <c r="A6" i="129" s="1"/>
  <c r="B30" i="240"/>
  <c r="C25" i="240"/>
  <c r="B18" i="240"/>
  <c r="F22" i="240"/>
  <c r="B6" i="244"/>
  <c r="C20" i="242"/>
  <c r="C19" i="240"/>
  <c r="A23" i="242"/>
  <c r="G23" i="240"/>
  <c r="B8" i="244"/>
  <c r="B31" i="240"/>
  <c r="C22" i="240"/>
  <c r="B2" i="244"/>
  <c r="B27" i="240"/>
  <c r="B15" i="240"/>
  <c r="E39" i="244"/>
  <c r="E65" i="244"/>
  <c r="E91" i="244"/>
  <c r="H104" i="244"/>
  <c r="R114" i="244"/>
  <c r="M104" i="244" s="1"/>
  <c r="O104" i="244"/>
  <c r="H91" i="244"/>
  <c r="R101" i="244"/>
  <c r="M91" i="244" s="1"/>
  <c r="O91" i="244"/>
  <c r="E78" i="244"/>
  <c r="H78" i="244"/>
  <c r="R88" i="244"/>
  <c r="M78" i="244" s="1"/>
  <c r="O78" i="244"/>
  <c r="O65" i="244"/>
  <c r="H65" i="244"/>
  <c r="R75" i="244"/>
  <c r="M65" i="244" s="1"/>
  <c r="H52" i="244"/>
  <c r="R62" i="244"/>
  <c r="M52" i="244" s="1"/>
  <c r="O52" i="244"/>
  <c r="H39" i="244"/>
  <c r="O39" i="244"/>
  <c r="H26" i="244"/>
  <c r="E26" i="244"/>
  <c r="R36" i="244"/>
  <c r="M26" i="244" s="1"/>
  <c r="O26" i="244"/>
  <c r="E13" i="244"/>
  <c r="H13" i="244"/>
  <c r="R23" i="244"/>
  <c r="M13" i="244" s="1"/>
  <c r="O13" i="244"/>
  <c r="Q66" i="131"/>
  <c r="E66" i="131"/>
  <c r="Q74" i="131"/>
  <c r="L66" i="131" s="1"/>
  <c r="P66" i="131" s="1"/>
  <c r="L8" i="131" s="1"/>
  <c r="H74" i="131"/>
  <c r="C66" i="131" s="1"/>
  <c r="N66" i="131"/>
  <c r="H63" i="131"/>
  <c r="C55" i="131" s="1"/>
  <c r="E55" i="131"/>
  <c r="G55" i="131" s="1"/>
  <c r="C7" i="131" s="1"/>
  <c r="H55" i="131"/>
  <c r="Q63" i="131"/>
  <c r="L55" i="131" s="1"/>
  <c r="H52" i="131"/>
  <c r="C44" i="131" s="1"/>
  <c r="E44" i="131"/>
  <c r="H44" i="131"/>
  <c r="Q52" i="131"/>
  <c r="L44" i="131" s="1"/>
  <c r="E33" i="131"/>
  <c r="H41" i="131"/>
  <c r="C33" i="131" s="1"/>
  <c r="G33" i="131" s="1"/>
  <c r="C5" i="131" s="1"/>
  <c r="E5" i="131" s="1"/>
  <c r="N33" i="131"/>
  <c r="P33" i="131" s="1"/>
  <c r="L5" i="131" s="1"/>
  <c r="H30" i="131"/>
  <c r="C22" i="131" s="1"/>
  <c r="E22" i="131"/>
  <c r="N22" i="131"/>
  <c r="H22" i="131"/>
  <c r="Q30" i="131"/>
  <c r="L22" i="131" s="1"/>
  <c r="E11" i="131"/>
  <c r="Q19" i="131"/>
  <c r="L11" i="131" s="1"/>
  <c r="P11" i="131" s="1"/>
  <c r="L3" i="131" s="1"/>
  <c r="H19" i="131"/>
  <c r="C11" i="131" s="1"/>
  <c r="N11" i="131"/>
  <c r="Q33" i="131"/>
  <c r="H33" i="131"/>
  <c r="Q22" i="131"/>
  <c r="Q11" i="131"/>
  <c r="Q55" i="131"/>
  <c r="H11" i="131"/>
  <c r="H66" i="131"/>
  <c r="E35" i="130"/>
  <c r="P27" i="130"/>
  <c r="P26" i="130"/>
  <c r="D34" i="130"/>
  <c r="C33" i="130"/>
  <c r="C36" i="130" s="1"/>
  <c r="Q25" i="130"/>
  <c r="D33" i="130"/>
  <c r="Q27" i="130"/>
  <c r="Q26" i="130"/>
  <c r="P25" i="130"/>
  <c r="B30" i="130"/>
  <c r="E30" i="130"/>
  <c r="R49" i="244"/>
  <c r="M39" i="244" s="1"/>
  <c r="L100" i="244"/>
  <c r="H23" i="244"/>
  <c r="C13" i="244" s="1"/>
  <c r="G13" i="244" s="1"/>
  <c r="C2" i="244" s="1"/>
  <c r="H36" i="244"/>
  <c r="C26" i="244" s="1"/>
  <c r="H49" i="244"/>
  <c r="C39" i="244" s="1"/>
  <c r="G39" i="244" s="1"/>
  <c r="C4" i="244" s="1"/>
  <c r="H62" i="244"/>
  <c r="C52" i="244" s="1"/>
  <c r="G52" i="244" s="1"/>
  <c r="C5" i="244" s="1"/>
  <c r="H75" i="244"/>
  <c r="C65" i="244" s="1"/>
  <c r="H88" i="244"/>
  <c r="C78" i="244" s="1"/>
  <c r="G78" i="244" s="1"/>
  <c r="C7" i="244" s="1"/>
  <c r="H101" i="244"/>
  <c r="C91" i="244" s="1"/>
  <c r="H114" i="244"/>
  <c r="C104" i="244" s="1"/>
  <c r="G104" i="244" s="1"/>
  <c r="C9" i="244" s="1"/>
  <c r="R13" i="244"/>
  <c r="R26" i="244"/>
  <c r="R39" i="244"/>
  <c r="R52" i="244"/>
  <c r="R65" i="244"/>
  <c r="R78" i="244"/>
  <c r="R91" i="244"/>
  <c r="R104" i="244"/>
  <c r="D83" i="242"/>
  <c r="D84" i="242" s="1"/>
  <c r="L77" i="242"/>
  <c r="M77" i="242"/>
  <c r="C82" i="242"/>
  <c r="E82" i="242" s="1"/>
  <c r="L75" i="242"/>
  <c r="E81" i="242"/>
  <c r="B80" i="242"/>
  <c r="G80" i="242" s="1"/>
  <c r="M75" i="242"/>
  <c r="M64" i="242"/>
  <c r="D69" i="242"/>
  <c r="C70" i="242"/>
  <c r="E70" i="242" s="1"/>
  <c r="E67" i="242"/>
  <c r="G67" i="242" s="1"/>
  <c r="L63" i="242"/>
  <c r="B69" i="242" s="1"/>
  <c r="E68" i="242"/>
  <c r="D29" i="242"/>
  <c r="E29" i="242" s="1"/>
  <c r="M24" i="242"/>
  <c r="M22" i="242"/>
  <c r="B28" i="242" s="1"/>
  <c r="C30" i="242"/>
  <c r="E30" i="242" s="1"/>
  <c r="C28" i="242"/>
  <c r="L10" i="242"/>
  <c r="Q72" i="224"/>
  <c r="Q12" i="224"/>
  <c r="H93" i="224"/>
  <c r="C84" i="224" s="1"/>
  <c r="G84" i="224" s="1"/>
  <c r="C9" i="224" s="1"/>
  <c r="E9" i="224" s="1"/>
  <c r="N84" i="224"/>
  <c r="Q84" i="224"/>
  <c r="H72" i="224"/>
  <c r="Q81" i="224"/>
  <c r="L72" i="224" s="1"/>
  <c r="N72" i="224"/>
  <c r="H60" i="224"/>
  <c r="H69" i="224"/>
  <c r="C60" i="224" s="1"/>
  <c r="G60" i="224" s="1"/>
  <c r="C7" i="224" s="1"/>
  <c r="E7" i="224" s="1"/>
  <c r="E60" i="224"/>
  <c r="Q60" i="224"/>
  <c r="N60" i="224"/>
  <c r="Q57" i="224"/>
  <c r="L48" i="224" s="1"/>
  <c r="H48" i="224"/>
  <c r="H57" i="224"/>
  <c r="C48" i="224" s="1"/>
  <c r="G48" i="224" s="1"/>
  <c r="C6" i="224" s="1"/>
  <c r="Q48" i="224"/>
  <c r="N48" i="224"/>
  <c r="H36" i="224"/>
  <c r="H45" i="224"/>
  <c r="C36" i="224" s="1"/>
  <c r="N36" i="224"/>
  <c r="E36" i="224"/>
  <c r="Q36" i="224"/>
  <c r="H24" i="224"/>
  <c r="H33" i="224"/>
  <c r="C24" i="224" s="1"/>
  <c r="E24" i="224"/>
  <c r="Q33" i="224"/>
  <c r="L24" i="224" s="1"/>
  <c r="N24" i="224"/>
  <c r="H12" i="224"/>
  <c r="H21" i="224"/>
  <c r="C12" i="224" s="1"/>
  <c r="G12" i="224" s="1"/>
  <c r="C3" i="224" s="1"/>
  <c r="E3" i="224" s="1"/>
  <c r="E12" i="224"/>
  <c r="N12" i="224"/>
  <c r="E6" i="224"/>
  <c r="H84" i="224"/>
  <c r="H81" i="224"/>
  <c r="C72" i="224" s="1"/>
  <c r="Q93" i="224"/>
  <c r="L84" i="224" s="1"/>
  <c r="Q69" i="224"/>
  <c r="L60" i="224" s="1"/>
  <c r="Q45" i="224"/>
  <c r="L36" i="224" s="1"/>
  <c r="Q21" i="224"/>
  <c r="L12" i="224" s="1"/>
  <c r="C38" i="223"/>
  <c r="C37" i="223"/>
  <c r="C36" i="223"/>
  <c r="C39" i="223"/>
  <c r="R29" i="223"/>
  <c r="D38" i="223"/>
  <c r="S29" i="223"/>
  <c r="R28" i="223"/>
  <c r="S30" i="223"/>
  <c r="R30" i="223"/>
  <c r="D39" i="223"/>
  <c r="S28" i="223"/>
  <c r="B37" i="223" s="1"/>
  <c r="B33" i="223"/>
  <c r="R27" i="223"/>
  <c r="D36" i="223"/>
  <c r="S27" i="223"/>
  <c r="S26" i="223"/>
  <c r="B35" i="223" s="1"/>
  <c r="D35" i="223"/>
  <c r="E33" i="223"/>
  <c r="E34" i="223"/>
  <c r="R25" i="223"/>
  <c r="J15" i="222" l="1"/>
  <c r="J19" i="222"/>
  <c r="J16" i="222"/>
  <c r="J20" i="222"/>
  <c r="J17" i="222"/>
  <c r="J21" i="222"/>
  <c r="J18" i="222"/>
  <c r="E36" i="223"/>
  <c r="C40" i="223"/>
  <c r="G18" i="223"/>
  <c r="B38" i="223"/>
  <c r="B16" i="223"/>
  <c r="G16" i="223" s="1"/>
  <c r="B36" i="223"/>
  <c r="B34" i="223"/>
  <c r="G34" i="223" s="1"/>
  <c r="E37" i="223"/>
  <c r="D20" i="223"/>
  <c r="E15" i="223"/>
  <c r="G15" i="223" s="1"/>
  <c r="C20" i="223"/>
  <c r="G72" i="224"/>
  <c r="C8" i="224" s="1"/>
  <c r="P60" i="224"/>
  <c r="L7" i="224" s="1"/>
  <c r="P48" i="224"/>
  <c r="L6" i="224" s="1"/>
  <c r="G91" i="244"/>
  <c r="C8" i="244" s="1"/>
  <c r="C84" i="242"/>
  <c r="B29" i="242"/>
  <c r="G27" i="242"/>
  <c r="B16" i="242"/>
  <c r="E16" i="242"/>
  <c r="G15" i="242"/>
  <c r="C18" i="242"/>
  <c r="B30" i="242"/>
  <c r="G30" i="242" s="1"/>
  <c r="B70" i="242"/>
  <c r="E83" i="242"/>
  <c r="G16" i="242"/>
  <c r="F16" i="242" s="1"/>
  <c r="G29" i="242"/>
  <c r="D71" i="242"/>
  <c r="G17" i="242"/>
  <c r="L35" i="244"/>
  <c r="L113" i="244"/>
  <c r="B16" i="244"/>
  <c r="L3" i="244"/>
  <c r="L29" i="244" s="1"/>
  <c r="P44" i="131"/>
  <c r="L6" i="131" s="1"/>
  <c r="N6" i="131" s="1"/>
  <c r="P55" i="131"/>
  <c r="L7" i="131" s="1"/>
  <c r="G66" i="131"/>
  <c r="C8" i="131" s="1"/>
  <c r="E8" i="131" s="1"/>
  <c r="E33" i="130"/>
  <c r="E34" i="130"/>
  <c r="C18" i="130"/>
  <c r="D18" i="130"/>
  <c r="G16" i="130"/>
  <c r="G14" i="130"/>
  <c r="B13" i="130"/>
  <c r="B32" i="130"/>
  <c r="G32" i="130" s="1"/>
  <c r="B3" i="131"/>
  <c r="B11" i="131" s="1"/>
  <c r="B55" i="244"/>
  <c r="B107" i="244"/>
  <c r="B94" i="244"/>
  <c r="B42" i="244"/>
  <c r="A22" i="130"/>
  <c r="A14" i="242"/>
  <c r="K14" i="242" s="1"/>
  <c r="B81" i="244"/>
  <c r="B29" i="244"/>
  <c r="B8" i="224"/>
  <c r="B19" i="224" s="1"/>
  <c r="B31" i="224" s="1"/>
  <c r="B43" i="224" s="1"/>
  <c r="B55" i="224" s="1"/>
  <c r="B67" i="224" s="1"/>
  <c r="B79" i="224" s="1"/>
  <c r="B91" i="224" s="1"/>
  <c r="L61" i="244"/>
  <c r="K21" i="240"/>
  <c r="L104" i="244"/>
  <c r="E9" i="240"/>
  <c r="L74" i="244"/>
  <c r="A17" i="242"/>
  <c r="K17" i="242" s="1"/>
  <c r="L22" i="244"/>
  <c r="A14" i="223"/>
  <c r="A30" i="223"/>
  <c r="B9" i="224"/>
  <c r="K9" i="224" s="1"/>
  <c r="A19" i="223"/>
  <c r="L94" i="244"/>
  <c r="L26" i="244"/>
  <c r="L68" i="244"/>
  <c r="L16" i="244"/>
  <c r="L81" i="244"/>
  <c r="B13" i="131"/>
  <c r="B24" i="131" s="1"/>
  <c r="B35" i="131" s="1"/>
  <c r="B46" i="131" s="1"/>
  <c r="B57" i="131" s="1"/>
  <c r="B68" i="131" s="1"/>
  <c r="L55" i="244"/>
  <c r="V3" i="244"/>
  <c r="A17" i="130"/>
  <c r="B8" i="131"/>
  <c r="K8" i="131" s="1"/>
  <c r="A27" i="130"/>
  <c r="A35" i="130" s="1"/>
  <c r="A24" i="223"/>
  <c r="A13" i="223"/>
  <c r="A12" i="130"/>
  <c r="B6" i="224"/>
  <c r="A16" i="223"/>
  <c r="A25" i="223"/>
  <c r="A34" i="223" s="1"/>
  <c r="G3" i="130"/>
  <c r="A14" i="130"/>
  <c r="A24" i="130"/>
  <c r="B5" i="131"/>
  <c r="K15" i="240"/>
  <c r="M3" i="130"/>
  <c r="B4" i="224"/>
  <c r="B24" i="224" s="1"/>
  <c r="A28" i="242"/>
  <c r="K28" i="242" s="1"/>
  <c r="E20" i="242"/>
  <c r="E7" i="242"/>
  <c r="A15" i="242"/>
  <c r="K15" i="242" s="1"/>
  <c r="K3" i="130"/>
  <c r="A26" i="130"/>
  <c r="B7" i="131"/>
  <c r="A16" i="130"/>
  <c r="B72" i="244"/>
  <c r="B85" i="244"/>
  <c r="L7" i="244"/>
  <c r="B111" i="244"/>
  <c r="B78" i="244"/>
  <c r="B46" i="244"/>
  <c r="B98" i="244"/>
  <c r="B59" i="244"/>
  <c r="B20" i="244"/>
  <c r="B33" i="244"/>
  <c r="K17" i="240"/>
  <c r="M21" i="222"/>
  <c r="I20" i="242"/>
  <c r="A30" i="242"/>
  <c r="K30" i="242" s="1"/>
  <c r="M18" i="222"/>
  <c r="C21" i="130"/>
  <c r="A30" i="130"/>
  <c r="A36" i="223"/>
  <c r="I23" i="223"/>
  <c r="M17" i="222"/>
  <c r="K19" i="240"/>
  <c r="M20" i="222"/>
  <c r="A18" i="223"/>
  <c r="M3" i="223"/>
  <c r="B52" i="244"/>
  <c r="L5" i="244"/>
  <c r="B109" i="244"/>
  <c r="B96" i="244"/>
  <c r="B31" i="244"/>
  <c r="B70" i="244"/>
  <c r="B44" i="244"/>
  <c r="B57" i="244"/>
  <c r="B18" i="244"/>
  <c r="B83" i="244"/>
  <c r="L16" i="222"/>
  <c r="L21" i="222"/>
  <c r="L15" i="222"/>
  <c r="L20" i="222"/>
  <c r="A23" i="130"/>
  <c r="E3" i="130"/>
  <c r="A13" i="130"/>
  <c r="B4" i="131"/>
  <c r="K22" i="240"/>
  <c r="K18" i="240"/>
  <c r="K16" i="240"/>
  <c r="K20" i="240"/>
  <c r="B58" i="244"/>
  <c r="B71" i="244"/>
  <c r="B110" i="244"/>
  <c r="B32" i="244"/>
  <c r="B45" i="244"/>
  <c r="B97" i="244"/>
  <c r="B84" i="244"/>
  <c r="B19" i="244"/>
  <c r="B65" i="244"/>
  <c r="L6" i="244"/>
  <c r="K16" i="129"/>
  <c r="K18" i="129"/>
  <c r="K19" i="129"/>
  <c r="K17" i="129"/>
  <c r="J19" i="129"/>
  <c r="K14" i="129"/>
  <c r="J16" i="129"/>
  <c r="J15" i="129"/>
  <c r="J17" i="129"/>
  <c r="J14" i="129"/>
  <c r="J18" i="129"/>
  <c r="K16" i="222"/>
  <c r="K17" i="222"/>
  <c r="K20" i="222"/>
  <c r="K15" i="222"/>
  <c r="K21" i="222"/>
  <c r="K18" i="222"/>
  <c r="K19" i="222"/>
  <c r="A29" i="242"/>
  <c r="K29" i="242" s="1"/>
  <c r="G20" i="242"/>
  <c r="M19" i="222"/>
  <c r="M22" i="222"/>
  <c r="M23" i="223"/>
  <c r="A38" i="223"/>
  <c r="M15" i="222"/>
  <c r="G7" i="242"/>
  <c r="A16" i="242"/>
  <c r="K16" i="242" s="1"/>
  <c r="A35" i="223"/>
  <c r="G23" i="223"/>
  <c r="M16" i="222"/>
  <c r="L17" i="222"/>
  <c r="M17" i="129"/>
  <c r="M18" i="129"/>
  <c r="M20" i="129"/>
  <c r="M14" i="129"/>
  <c r="M15" i="129"/>
  <c r="M19" i="129"/>
  <c r="M16" i="129"/>
  <c r="L18" i="129"/>
  <c r="L17" i="129"/>
  <c r="L19" i="129"/>
  <c r="L14" i="129"/>
  <c r="L16" i="129"/>
  <c r="L15" i="129"/>
  <c r="K5" i="224"/>
  <c r="B36" i="224"/>
  <c r="B16" i="224"/>
  <c r="B28" i="224" s="1"/>
  <c r="B40" i="224" s="1"/>
  <c r="B52" i="224" s="1"/>
  <c r="B64" i="224" s="1"/>
  <c r="B76" i="224" s="1"/>
  <c r="B88" i="224" s="1"/>
  <c r="B80" i="244"/>
  <c r="L2" i="244"/>
  <c r="B15" i="244"/>
  <c r="B54" i="244"/>
  <c r="B93" i="244"/>
  <c r="B106" i="244"/>
  <c r="B41" i="244"/>
  <c r="B28" i="244"/>
  <c r="B13" i="244"/>
  <c r="B67" i="244"/>
  <c r="B91" i="244"/>
  <c r="B112" i="244"/>
  <c r="B21" i="244"/>
  <c r="B86" i="244"/>
  <c r="B99" i="244"/>
  <c r="B34" i="244"/>
  <c r="B60" i="244"/>
  <c r="B73" i="244"/>
  <c r="L8" i="244"/>
  <c r="B47" i="244"/>
  <c r="K3" i="224"/>
  <c r="B14" i="224"/>
  <c r="B26" i="224" s="1"/>
  <c r="B38" i="224" s="1"/>
  <c r="B50" i="224" s="1"/>
  <c r="B62" i="224" s="1"/>
  <c r="B74" i="224" s="1"/>
  <c r="B86" i="224" s="1"/>
  <c r="B12" i="224"/>
  <c r="L18" i="222"/>
  <c r="L19" i="222"/>
  <c r="A28" i="223"/>
  <c r="A17" i="223"/>
  <c r="B7" i="224"/>
  <c r="K3" i="223"/>
  <c r="K15" i="129"/>
  <c r="B39" i="244"/>
  <c r="B69" i="244"/>
  <c r="L4" i="244"/>
  <c r="B30" i="244"/>
  <c r="B43" i="244"/>
  <c r="B56" i="244"/>
  <c r="B17" i="244"/>
  <c r="B108" i="244"/>
  <c r="B95" i="244"/>
  <c r="B82" i="244"/>
  <c r="Q65" i="244"/>
  <c r="M6" i="244" s="1"/>
  <c r="O6" i="244" s="1"/>
  <c r="Q91" i="244"/>
  <c r="M8" i="244" s="1"/>
  <c r="O8" i="244" s="1"/>
  <c r="Q39" i="244"/>
  <c r="M4" i="244" s="1"/>
  <c r="W4" i="244" s="1"/>
  <c r="G65" i="244"/>
  <c r="C6" i="244" s="1"/>
  <c r="A9" i="244" s="1"/>
  <c r="Q52" i="244"/>
  <c r="M5" i="244" s="1"/>
  <c r="O5" i="244" s="1"/>
  <c r="Q104" i="244"/>
  <c r="M9" i="244" s="1"/>
  <c r="W9" i="244" s="1"/>
  <c r="Q78" i="244"/>
  <c r="M7" i="244" s="1"/>
  <c r="G26" i="244"/>
  <c r="C3" i="244" s="1"/>
  <c r="E3" i="244" s="1"/>
  <c r="Q26" i="244"/>
  <c r="M3" i="244" s="1"/>
  <c r="Q13" i="244"/>
  <c r="M2" i="244" s="1"/>
  <c r="O2" i="244" s="1"/>
  <c r="G44" i="131"/>
  <c r="C6" i="131" s="1"/>
  <c r="P22" i="131"/>
  <c r="L4" i="131" s="1"/>
  <c r="J6" i="131" s="1"/>
  <c r="G22" i="131"/>
  <c r="C4" i="131" s="1"/>
  <c r="E4" i="131" s="1"/>
  <c r="G11" i="131"/>
  <c r="C3" i="131" s="1"/>
  <c r="N3" i="131"/>
  <c r="N5" i="131"/>
  <c r="W5" i="131" s="1"/>
  <c r="U5" i="131"/>
  <c r="J7" i="131"/>
  <c r="U7" i="131"/>
  <c r="N7" i="131"/>
  <c r="E7" i="131"/>
  <c r="U8" i="131"/>
  <c r="N8" i="131"/>
  <c r="B35" i="130"/>
  <c r="G35" i="130" s="1"/>
  <c r="D36" i="130"/>
  <c r="B34" i="130"/>
  <c r="B33" i="130"/>
  <c r="G33" i="130" s="1"/>
  <c r="G30" i="130"/>
  <c r="E9" i="244"/>
  <c r="E5" i="244"/>
  <c r="E8" i="244"/>
  <c r="A8" i="244"/>
  <c r="E4" i="244"/>
  <c r="O4" i="244"/>
  <c r="E7" i="244"/>
  <c r="W7" i="244"/>
  <c r="A7" i="244"/>
  <c r="E2" i="244"/>
  <c r="B83" i="242"/>
  <c r="G83" i="242" s="1"/>
  <c r="B81" i="242"/>
  <c r="G81" i="242" s="1"/>
  <c r="G82" i="242"/>
  <c r="E69" i="242"/>
  <c r="G69" i="242" s="1"/>
  <c r="C71" i="242"/>
  <c r="G70" i="242"/>
  <c r="G68" i="242"/>
  <c r="D31" i="242"/>
  <c r="E28" i="242"/>
  <c r="G28" i="242" s="1"/>
  <c r="C31" i="242"/>
  <c r="P84" i="224"/>
  <c r="L9" i="224" s="1"/>
  <c r="U9" i="224" s="1"/>
  <c r="P72" i="224"/>
  <c r="L8" i="224" s="1"/>
  <c r="U6" i="224"/>
  <c r="N6" i="224"/>
  <c r="W6" i="224" s="1"/>
  <c r="G36" i="224"/>
  <c r="C5" i="224" s="1"/>
  <c r="E5" i="224" s="1"/>
  <c r="P36" i="224"/>
  <c r="L5" i="224" s="1"/>
  <c r="N5" i="224" s="1"/>
  <c r="W5" i="224" s="1"/>
  <c r="G24" i="224"/>
  <c r="C4" i="224" s="1"/>
  <c r="P24" i="224"/>
  <c r="L4" i="224" s="1"/>
  <c r="P12" i="224"/>
  <c r="L3" i="224" s="1"/>
  <c r="U3" i="224" s="1"/>
  <c r="E8" i="224"/>
  <c r="N7" i="224"/>
  <c r="W7" i="224" s="1"/>
  <c r="U7" i="224"/>
  <c r="E39" i="223"/>
  <c r="B39" i="223"/>
  <c r="E38" i="223"/>
  <c r="G37" i="223"/>
  <c r="G33" i="223"/>
  <c r="G36" i="223"/>
  <c r="D40" i="223"/>
  <c r="K8" i="224" l="1"/>
  <c r="T8" i="224" s="1"/>
  <c r="G38" i="223"/>
  <c r="E35" i="223"/>
  <c r="G35" i="223" s="1"/>
  <c r="F15" i="223"/>
  <c r="F14" i="223"/>
  <c r="F17" i="223"/>
  <c r="F16" i="223"/>
  <c r="F19" i="223"/>
  <c r="F18" i="223"/>
  <c r="F13" i="223"/>
  <c r="I16" i="223" s="1"/>
  <c r="I73" i="222" s="1"/>
  <c r="B72" i="224"/>
  <c r="N9" i="224"/>
  <c r="W9" i="224" s="1"/>
  <c r="N3" i="224"/>
  <c r="W3" i="224" s="1"/>
  <c r="J7" i="224"/>
  <c r="A8" i="224"/>
  <c r="J9" i="224"/>
  <c r="W8" i="244"/>
  <c r="W6" i="244"/>
  <c r="W5" i="244"/>
  <c r="W3" i="244"/>
  <c r="W2" i="244"/>
  <c r="F17" i="242"/>
  <c r="F15" i="242"/>
  <c r="F14" i="242"/>
  <c r="L107" i="244"/>
  <c r="L42" i="244"/>
  <c r="J5" i="131"/>
  <c r="J8" i="131"/>
  <c r="J3" i="131"/>
  <c r="G34" i="130"/>
  <c r="G13" i="130"/>
  <c r="B31" i="130"/>
  <c r="G31" i="130" s="1"/>
  <c r="F14" i="130"/>
  <c r="K3" i="131"/>
  <c r="M21" i="130"/>
  <c r="E23" i="223"/>
  <c r="B66" i="131"/>
  <c r="B20" i="224"/>
  <c r="B32" i="224" s="1"/>
  <c r="B44" i="224" s="1"/>
  <c r="B56" i="224" s="1"/>
  <c r="B68" i="224" s="1"/>
  <c r="B80" i="224" s="1"/>
  <c r="B92" i="224" s="1"/>
  <c r="B18" i="131"/>
  <c r="B29" i="131" s="1"/>
  <c r="B40" i="131" s="1"/>
  <c r="B51" i="131" s="1"/>
  <c r="B62" i="131" s="1"/>
  <c r="B73" i="131" s="1"/>
  <c r="B84" i="224"/>
  <c r="K13" i="131"/>
  <c r="K24" i="131" s="1"/>
  <c r="K35" i="131" s="1"/>
  <c r="K46" i="131" s="1"/>
  <c r="K57" i="131" s="1"/>
  <c r="K68" i="131" s="1"/>
  <c r="O23" i="223"/>
  <c r="A39" i="223"/>
  <c r="B48" i="224"/>
  <c r="B17" i="224"/>
  <c r="B29" i="224" s="1"/>
  <c r="B41" i="224" s="1"/>
  <c r="B53" i="224" s="1"/>
  <c r="B65" i="224" s="1"/>
  <c r="B77" i="224" s="1"/>
  <c r="B89" i="224" s="1"/>
  <c r="K6" i="224"/>
  <c r="B15" i="224"/>
  <c r="B27" i="224" s="1"/>
  <c r="B39" i="224" s="1"/>
  <c r="B51" i="224" s="1"/>
  <c r="B63" i="224" s="1"/>
  <c r="B75" i="224" s="1"/>
  <c r="B87" i="224" s="1"/>
  <c r="C23" i="223"/>
  <c r="A33" i="223"/>
  <c r="G21" i="130"/>
  <c r="A32" i="130"/>
  <c r="K21" i="130"/>
  <c r="A34" i="130"/>
  <c r="V7" i="244"/>
  <c r="L98" i="244"/>
  <c r="L111" i="244"/>
  <c r="L78" i="244"/>
  <c r="L46" i="244"/>
  <c r="L72" i="244"/>
  <c r="L33" i="244"/>
  <c r="L85" i="244"/>
  <c r="L59" i="244"/>
  <c r="L20" i="244"/>
  <c r="K7" i="131"/>
  <c r="B17" i="131"/>
  <c r="B28" i="131" s="1"/>
  <c r="B39" i="131" s="1"/>
  <c r="B50" i="131" s="1"/>
  <c r="B61" i="131" s="1"/>
  <c r="B72" i="131" s="1"/>
  <c r="B55" i="131"/>
  <c r="K4" i="224"/>
  <c r="K24" i="224" s="1"/>
  <c r="B33" i="131"/>
  <c r="K5" i="131"/>
  <c r="B15" i="131"/>
  <c r="B26" i="131" s="1"/>
  <c r="B37" i="131" s="1"/>
  <c r="B48" i="131" s="1"/>
  <c r="B59" i="131" s="1"/>
  <c r="B70" i="131" s="1"/>
  <c r="L70" i="244"/>
  <c r="L83" i="244"/>
  <c r="L109" i="244"/>
  <c r="L44" i="244"/>
  <c r="L57" i="244"/>
  <c r="V5" i="244"/>
  <c r="L18" i="244"/>
  <c r="L52" i="244"/>
  <c r="L96" i="244"/>
  <c r="L31" i="244"/>
  <c r="T8" i="131"/>
  <c r="K18" i="131"/>
  <c r="K29" i="131" s="1"/>
  <c r="K40" i="131" s="1"/>
  <c r="K51" i="131" s="1"/>
  <c r="K62" i="131" s="1"/>
  <c r="K73" i="131" s="1"/>
  <c r="K66" i="131"/>
  <c r="L73" i="244"/>
  <c r="L47" i="244"/>
  <c r="L91" i="244"/>
  <c r="L86" i="244"/>
  <c r="L112" i="244"/>
  <c r="L99" i="244"/>
  <c r="L21" i="244"/>
  <c r="V8" i="244"/>
  <c r="L60" i="244"/>
  <c r="L34" i="244"/>
  <c r="T5" i="224"/>
  <c r="K36" i="224"/>
  <c r="K16" i="224"/>
  <c r="K28" i="224" s="1"/>
  <c r="K40" i="224" s="1"/>
  <c r="K52" i="224" s="1"/>
  <c r="K64" i="224" s="1"/>
  <c r="K76" i="224" s="1"/>
  <c r="K88" i="224" s="1"/>
  <c r="K4" i="131"/>
  <c r="B22" i="131"/>
  <c r="B14" i="131"/>
  <c r="B25" i="131" s="1"/>
  <c r="B36" i="131" s="1"/>
  <c r="B47" i="131" s="1"/>
  <c r="B58" i="131" s="1"/>
  <c r="B69" i="131" s="1"/>
  <c r="K7" i="224"/>
  <c r="B60" i="224"/>
  <c r="B18" i="224"/>
  <c r="B30" i="224" s="1"/>
  <c r="B42" i="224" s="1"/>
  <c r="B54" i="224" s="1"/>
  <c r="B66" i="224" s="1"/>
  <c r="B78" i="224" s="1"/>
  <c r="B90" i="224" s="1"/>
  <c r="L108" i="244"/>
  <c r="L17" i="244"/>
  <c r="L39" i="244"/>
  <c r="L95" i="244"/>
  <c r="V4" i="244"/>
  <c r="L30" i="244"/>
  <c r="L43" i="244"/>
  <c r="L82" i="244"/>
  <c r="L56" i="244"/>
  <c r="L69" i="244"/>
  <c r="K23" i="223"/>
  <c r="A37" i="223"/>
  <c r="T3" i="224"/>
  <c r="K14" i="224"/>
  <c r="K26" i="224" s="1"/>
  <c r="K38" i="224" s="1"/>
  <c r="K50" i="224" s="1"/>
  <c r="K62" i="224" s="1"/>
  <c r="K74" i="224" s="1"/>
  <c r="K86" i="224" s="1"/>
  <c r="K12" i="224"/>
  <c r="L15" i="244"/>
  <c r="L80" i="244"/>
  <c r="L13" i="244"/>
  <c r="L93" i="244"/>
  <c r="L41" i="244"/>
  <c r="V2" i="244"/>
  <c r="L106" i="244"/>
  <c r="L54" i="244"/>
  <c r="L28" i="244"/>
  <c r="L67" i="244"/>
  <c r="T9" i="224"/>
  <c r="K20" i="224"/>
  <c r="K32" i="224" s="1"/>
  <c r="K44" i="224" s="1"/>
  <c r="K56" i="224" s="1"/>
  <c r="K68" i="224" s="1"/>
  <c r="K80" i="224" s="1"/>
  <c r="K92" i="224" s="1"/>
  <c r="K84" i="224"/>
  <c r="K72" i="224"/>
  <c r="L97" i="244"/>
  <c r="L32" i="244"/>
  <c r="L58" i="244"/>
  <c r="L71" i="244"/>
  <c r="L19" i="244"/>
  <c r="V6" i="244"/>
  <c r="L45" i="244"/>
  <c r="L110" i="244"/>
  <c r="L65" i="244"/>
  <c r="L84" i="244"/>
  <c r="A31" i="130"/>
  <c r="E21" i="130"/>
  <c r="A3" i="244"/>
  <c r="K5" i="244"/>
  <c r="A6" i="244"/>
  <c r="A4" i="244"/>
  <c r="A2" i="244"/>
  <c r="E6" i="244"/>
  <c r="K4" i="244"/>
  <c r="A5" i="244"/>
  <c r="K8" i="244"/>
  <c r="O9" i="244"/>
  <c r="K9" i="244"/>
  <c r="O7" i="244"/>
  <c r="K6" i="244"/>
  <c r="K7" i="244"/>
  <c r="O3" i="244"/>
  <c r="K3" i="244"/>
  <c r="K2" i="244"/>
  <c r="W8" i="131"/>
  <c r="E6" i="131"/>
  <c r="W6" i="131" s="1"/>
  <c r="U6" i="131"/>
  <c r="N4" i="131"/>
  <c r="W4" i="131" s="1"/>
  <c r="J4" i="131"/>
  <c r="U4" i="131"/>
  <c r="E3" i="131"/>
  <c r="W3" i="131" s="1"/>
  <c r="A3" i="131"/>
  <c r="A7" i="131"/>
  <c r="A5" i="131"/>
  <c r="A8" i="131"/>
  <c r="A4" i="131"/>
  <c r="A6" i="131"/>
  <c r="U3" i="131"/>
  <c r="S5" i="131" s="1"/>
  <c r="W7" i="131"/>
  <c r="F31" i="130"/>
  <c r="Y2" i="244"/>
  <c r="U2" i="244"/>
  <c r="Y7" i="244"/>
  <c r="U7" i="244"/>
  <c r="Y3" i="244"/>
  <c r="Y8" i="244"/>
  <c r="U8" i="244"/>
  <c r="U9" i="244"/>
  <c r="Y9" i="244"/>
  <c r="Y4" i="244"/>
  <c r="U4" i="244"/>
  <c r="Y6" i="244"/>
  <c r="U6" i="244"/>
  <c r="Y5" i="244"/>
  <c r="U5" i="244"/>
  <c r="F81" i="242"/>
  <c r="F82" i="242"/>
  <c r="F83" i="242"/>
  <c r="F80" i="242"/>
  <c r="F70" i="242"/>
  <c r="F68" i="242"/>
  <c r="F67" i="242"/>
  <c r="F69" i="242"/>
  <c r="F28" i="242"/>
  <c r="F27" i="242"/>
  <c r="F29" i="242"/>
  <c r="F30" i="242"/>
  <c r="I17" i="242"/>
  <c r="I38" i="242" s="1"/>
  <c r="I14" i="242"/>
  <c r="B38" i="242" s="1"/>
  <c r="I16" i="242"/>
  <c r="E35" i="242" s="1"/>
  <c r="I15" i="242"/>
  <c r="B35" i="242" s="1"/>
  <c r="U5" i="224"/>
  <c r="J6" i="224"/>
  <c r="U8" i="224"/>
  <c r="S8" i="224" s="1"/>
  <c r="J5" i="224"/>
  <c r="J3" i="224"/>
  <c r="J8" i="224"/>
  <c r="N8" i="224"/>
  <c r="W8" i="224" s="1"/>
  <c r="A3" i="224"/>
  <c r="A4" i="224"/>
  <c r="E4" i="224"/>
  <c r="A7" i="224"/>
  <c r="A5" i="224"/>
  <c r="A6" i="224"/>
  <c r="A9" i="224"/>
  <c r="N4" i="224"/>
  <c r="J4" i="224"/>
  <c r="U4" i="224"/>
  <c r="G39" i="223"/>
  <c r="F39" i="223" s="1"/>
  <c r="F36" i="223"/>
  <c r="K19" i="224" l="1"/>
  <c r="K31" i="224" s="1"/>
  <c r="K43" i="224" s="1"/>
  <c r="K55" i="224" s="1"/>
  <c r="K67" i="224" s="1"/>
  <c r="K79" i="224" s="1"/>
  <c r="K91" i="224" s="1"/>
  <c r="I18" i="223"/>
  <c r="I74" i="222" s="1"/>
  <c r="F70" i="222" s="1"/>
  <c r="F82" i="222"/>
  <c r="F100" i="222"/>
  <c r="G74" i="222"/>
  <c r="F71" i="222"/>
  <c r="C91" i="222"/>
  <c r="B73" i="222"/>
  <c r="B79" i="222"/>
  <c r="F91" i="222"/>
  <c r="C94" i="222"/>
  <c r="N73" i="222"/>
  <c r="E60" i="222" s="1"/>
  <c r="I19" i="223"/>
  <c r="I75" i="222" s="1"/>
  <c r="I15" i="223"/>
  <c r="I70" i="222" s="1"/>
  <c r="I14" i="223"/>
  <c r="I71" i="222" s="1"/>
  <c r="I13" i="223"/>
  <c r="I69" i="222" s="1"/>
  <c r="I17" i="223"/>
  <c r="I72" i="222" s="1"/>
  <c r="S7" i="131"/>
  <c r="S8" i="131"/>
  <c r="S6" i="131"/>
  <c r="F30" i="130"/>
  <c r="F32" i="130"/>
  <c r="F34" i="130"/>
  <c r="I35" i="130" s="1"/>
  <c r="F13" i="130"/>
  <c r="F16" i="130"/>
  <c r="F17" i="130"/>
  <c r="F12" i="130"/>
  <c r="F15" i="130"/>
  <c r="F33" i="130"/>
  <c r="F35" i="130"/>
  <c r="K11" i="131"/>
  <c r="T3" i="131"/>
  <c r="T4" i="224"/>
  <c r="K48" i="224"/>
  <c r="T6" i="224"/>
  <c r="K17" i="224"/>
  <c r="K29" i="224" s="1"/>
  <c r="K41" i="224" s="1"/>
  <c r="K53" i="224" s="1"/>
  <c r="K65" i="224" s="1"/>
  <c r="K77" i="224" s="1"/>
  <c r="K89" i="224" s="1"/>
  <c r="T5" i="131"/>
  <c r="K33" i="131"/>
  <c r="K15" i="131"/>
  <c r="K26" i="131" s="1"/>
  <c r="K37" i="131" s="1"/>
  <c r="K48" i="131" s="1"/>
  <c r="K59" i="131" s="1"/>
  <c r="K70" i="131" s="1"/>
  <c r="K15" i="224"/>
  <c r="K27" i="224" s="1"/>
  <c r="K39" i="224" s="1"/>
  <c r="K51" i="224" s="1"/>
  <c r="K63" i="224" s="1"/>
  <c r="K75" i="224" s="1"/>
  <c r="K87" i="224" s="1"/>
  <c r="T7" i="131"/>
  <c r="K55" i="131"/>
  <c r="K17" i="131"/>
  <c r="K28" i="131" s="1"/>
  <c r="K39" i="131" s="1"/>
  <c r="K50" i="131" s="1"/>
  <c r="K61" i="131" s="1"/>
  <c r="K72" i="131" s="1"/>
  <c r="T4" i="131"/>
  <c r="K14" i="131"/>
  <c r="K25" i="131" s="1"/>
  <c r="K36" i="131" s="1"/>
  <c r="K47" i="131" s="1"/>
  <c r="K58" i="131" s="1"/>
  <c r="K69" i="131" s="1"/>
  <c r="K22" i="131"/>
  <c r="T7" i="224"/>
  <c r="K60" i="224"/>
  <c r="K18" i="224"/>
  <c r="K30" i="224" s="1"/>
  <c r="K42" i="224" s="1"/>
  <c r="K54" i="224" s="1"/>
  <c r="K66" i="224" s="1"/>
  <c r="K78" i="224" s="1"/>
  <c r="K90" i="224" s="1"/>
  <c r="S3" i="131"/>
  <c r="S4" i="131"/>
  <c r="I29" i="242"/>
  <c r="C35" i="242" s="1"/>
  <c r="I27" i="242"/>
  <c r="E38" i="242" s="1"/>
  <c r="I28" i="242"/>
  <c r="D35" i="242" s="1"/>
  <c r="I30" i="242"/>
  <c r="F38" i="242" s="1"/>
  <c r="F41" i="240"/>
  <c r="G41" i="242"/>
  <c r="D38" i="242"/>
  <c r="F25" i="240"/>
  <c r="F29" i="240"/>
  <c r="G35" i="240" s="1"/>
  <c r="C38" i="242"/>
  <c r="F31" i="240"/>
  <c r="G26" i="240" s="1"/>
  <c r="B44" i="242"/>
  <c r="S4" i="224"/>
  <c r="S9" i="224"/>
  <c r="S7" i="224"/>
  <c r="S6" i="224"/>
  <c r="S5" i="224"/>
  <c r="W4" i="224"/>
  <c r="S3" i="224"/>
  <c r="F35" i="223"/>
  <c r="F38" i="223"/>
  <c r="F33" i="223"/>
  <c r="F37" i="223"/>
  <c r="F34" i="223"/>
  <c r="B88" i="222" l="1"/>
  <c r="G101" i="222"/>
  <c r="B70" i="222"/>
  <c r="B82" i="222"/>
  <c r="F95" i="222"/>
  <c r="G77" i="222"/>
  <c r="F89" i="222"/>
  <c r="C73" i="222"/>
  <c r="N74" i="222"/>
  <c r="E61" i="222" s="1"/>
  <c r="F101" i="222"/>
  <c r="B75" i="222"/>
  <c r="G71" i="222"/>
  <c r="B69" i="222"/>
  <c r="B90" i="222"/>
  <c r="F86" i="222"/>
  <c r="C82" i="222"/>
  <c r="F80" i="222"/>
  <c r="G89" i="222"/>
  <c r="N71" i="222"/>
  <c r="A62" i="222" s="1"/>
  <c r="I33" i="223"/>
  <c r="C76" i="222"/>
  <c r="F76" i="222"/>
  <c r="N70" i="222"/>
  <c r="A61" i="222" s="1"/>
  <c r="B94" i="222"/>
  <c r="F85" i="222"/>
  <c r="B72" i="222"/>
  <c r="F98" i="222"/>
  <c r="G95" i="222"/>
  <c r="B87" i="222"/>
  <c r="F88" i="222"/>
  <c r="F73" i="222"/>
  <c r="G83" i="222"/>
  <c r="B91" i="222"/>
  <c r="G92" i="222"/>
  <c r="B78" i="222"/>
  <c r="F97" i="222"/>
  <c r="B84" i="222"/>
  <c r="N69" i="222"/>
  <c r="A60" i="222" s="1"/>
  <c r="C85" i="222"/>
  <c r="F92" i="222"/>
  <c r="F74" i="222"/>
  <c r="B93" i="222"/>
  <c r="G86" i="222"/>
  <c r="B81" i="222"/>
  <c r="G98" i="222"/>
  <c r="F68" i="222"/>
  <c r="F79" i="222"/>
  <c r="N72" i="222"/>
  <c r="A63" i="222" s="1"/>
  <c r="F67" i="222"/>
  <c r="N75" i="222"/>
  <c r="E62" i="222" s="1"/>
  <c r="B85" i="222"/>
  <c r="C79" i="222"/>
  <c r="B76" i="222"/>
  <c r="G80" i="222"/>
  <c r="F83" i="222"/>
  <c r="F94" i="222"/>
  <c r="C88" i="222"/>
  <c r="F77" i="222"/>
  <c r="I31" i="130"/>
  <c r="I33" i="130"/>
  <c r="I30" i="130"/>
  <c r="I34" i="130"/>
  <c r="I32" i="130"/>
  <c r="I15" i="130"/>
  <c r="I61" i="129" s="1"/>
  <c r="I16" i="130"/>
  <c r="I62" i="129" s="1"/>
  <c r="I14" i="130"/>
  <c r="I60" i="129" s="1"/>
  <c r="I12" i="130"/>
  <c r="I58" i="129" s="1"/>
  <c r="I17" i="130"/>
  <c r="I63" i="129" s="1"/>
  <c r="I13" i="130"/>
  <c r="I59" i="129" s="1"/>
  <c r="F41" i="242"/>
  <c r="F37" i="240"/>
  <c r="F28" i="240"/>
  <c r="G41" i="240" s="1"/>
  <c r="G38" i="242"/>
  <c r="C41" i="242"/>
  <c r="F35" i="240"/>
  <c r="G29" i="240" s="1"/>
  <c r="H38" i="242"/>
  <c r="F26" i="240"/>
  <c r="G32" i="240" s="1"/>
  <c r="C48" i="242"/>
  <c r="A61" i="242" s="1"/>
  <c r="F52" i="240"/>
  <c r="G47" i="240" s="1"/>
  <c r="G38" i="240"/>
  <c r="F34" i="240"/>
  <c r="C44" i="242"/>
  <c r="F32" i="240"/>
  <c r="B41" i="242"/>
  <c r="C55" i="242"/>
  <c r="A64" i="242" s="1"/>
  <c r="F50" i="240"/>
  <c r="I34" i="223"/>
  <c r="I37" i="223"/>
  <c r="I36" i="223"/>
  <c r="I38" i="223"/>
  <c r="I35" i="223"/>
  <c r="I39" i="223"/>
  <c r="M71" i="222" l="1"/>
  <c r="L69" i="222"/>
  <c r="L75" i="222"/>
  <c r="K69" i="222"/>
  <c r="M74" i="222"/>
  <c r="M70" i="222"/>
  <c r="M75" i="222"/>
  <c r="M72" i="222"/>
  <c r="M73" i="222"/>
  <c r="M76" i="222"/>
  <c r="L73" i="222"/>
  <c r="L70" i="222"/>
  <c r="L74" i="222"/>
  <c r="L71" i="222"/>
  <c r="J69" i="222"/>
  <c r="J72" i="222"/>
  <c r="J73" i="222"/>
  <c r="K70" i="222"/>
  <c r="J75" i="222"/>
  <c r="K75" i="222"/>
  <c r="K72" i="222"/>
  <c r="J74" i="222"/>
  <c r="J70" i="222"/>
  <c r="K74" i="222"/>
  <c r="K73" i="222"/>
  <c r="J71" i="222"/>
  <c r="M69" i="222"/>
  <c r="K71" i="222"/>
  <c r="L72" i="222"/>
  <c r="G72" i="129"/>
  <c r="F80" i="129"/>
  <c r="F68" i="129"/>
  <c r="C74" i="129"/>
  <c r="N60" i="129"/>
  <c r="A52" i="129" s="1"/>
  <c r="B67" i="129"/>
  <c r="B61" i="129"/>
  <c r="F62" i="129"/>
  <c r="C62" i="129"/>
  <c r="B59" i="129"/>
  <c r="B68" i="129"/>
  <c r="C71" i="129"/>
  <c r="F78" i="129"/>
  <c r="F65" i="129"/>
  <c r="F57" i="129"/>
  <c r="N59" i="129"/>
  <c r="A51" i="129" s="1"/>
  <c r="F63" i="129"/>
  <c r="F72" i="129"/>
  <c r="F77" i="129"/>
  <c r="B64" i="129"/>
  <c r="N62" i="129"/>
  <c r="E51" i="129" s="1"/>
  <c r="G75" i="129"/>
  <c r="G66" i="129"/>
  <c r="B73" i="129"/>
  <c r="F71" i="129"/>
  <c r="F59" i="129"/>
  <c r="B58" i="129"/>
  <c r="N58" i="129"/>
  <c r="A50" i="129" s="1"/>
  <c r="C65" i="129"/>
  <c r="G63" i="129"/>
  <c r="B70" i="129"/>
  <c r="F81" i="129"/>
  <c r="F75" i="129"/>
  <c r="G78" i="129"/>
  <c r="N63" i="129"/>
  <c r="E52" i="129" s="1"/>
  <c r="F69" i="129"/>
  <c r="B65" i="129"/>
  <c r="B71" i="129"/>
  <c r="G60" i="129"/>
  <c r="F56" i="129"/>
  <c r="G69" i="129"/>
  <c r="B62" i="129"/>
  <c r="F60" i="129"/>
  <c r="F66" i="129"/>
  <c r="F74" i="129"/>
  <c r="C68" i="129"/>
  <c r="B74" i="129"/>
  <c r="N61" i="129"/>
  <c r="E50" i="129" s="1"/>
  <c r="D41" i="242"/>
  <c r="F38" i="240"/>
  <c r="E41" i="242"/>
  <c r="F40" i="240"/>
  <c r="F44" i="240"/>
  <c r="G50" i="240" s="1"/>
  <c r="C50" i="242"/>
  <c r="A75" i="242" s="1"/>
  <c r="F49" i="240"/>
  <c r="G44" i="240" s="1"/>
  <c r="C54" i="242"/>
  <c r="A77" i="242" s="1"/>
  <c r="C49" i="242"/>
  <c r="A74" i="242" s="1"/>
  <c r="F53" i="240"/>
  <c r="F43" i="240"/>
  <c r="C51" i="242"/>
  <c r="A62" i="242" s="1"/>
  <c r="I76" i="240"/>
  <c r="N76" i="240" s="1"/>
  <c r="A70" i="242"/>
  <c r="K70" i="242" s="1"/>
  <c r="I69" i="242" s="1"/>
  <c r="E88" i="242" s="1"/>
  <c r="I60" i="242"/>
  <c r="I73" i="240"/>
  <c r="N73" i="240" s="1"/>
  <c r="A67" i="242"/>
  <c r="K67" i="242" s="1"/>
  <c r="I67" i="242" s="1"/>
  <c r="B91" i="242" s="1"/>
  <c r="F80" i="240" s="1"/>
  <c r="C60" i="242"/>
  <c r="J61" i="129" l="1"/>
  <c r="L58" i="129"/>
  <c r="J63" i="129"/>
  <c r="L63" i="129"/>
  <c r="M61" i="129"/>
  <c r="K59" i="129"/>
  <c r="M63" i="129"/>
  <c r="M62" i="129"/>
  <c r="M59" i="129"/>
  <c r="L60" i="129"/>
  <c r="L61" i="129"/>
  <c r="K63" i="129"/>
  <c r="J58" i="129"/>
  <c r="J62" i="129"/>
  <c r="J59" i="129"/>
  <c r="J60" i="129"/>
  <c r="K61" i="129"/>
  <c r="K58" i="129"/>
  <c r="L62" i="129"/>
  <c r="L59" i="129"/>
  <c r="K60" i="129"/>
  <c r="M58" i="129"/>
  <c r="K62" i="129"/>
  <c r="M64" i="129"/>
  <c r="M60" i="129"/>
  <c r="B97" i="242"/>
  <c r="F98" i="240" s="1"/>
  <c r="F75" i="240"/>
  <c r="G91" i="242"/>
  <c r="M21" i="240"/>
  <c r="M15" i="240"/>
  <c r="M18" i="240"/>
  <c r="M19" i="240"/>
  <c r="I78" i="240"/>
  <c r="N78" i="240" s="1"/>
  <c r="A81" i="242"/>
  <c r="K81" i="242" s="1"/>
  <c r="E73" i="242"/>
  <c r="F46" i="240"/>
  <c r="C52" i="242"/>
  <c r="A63" i="242" s="1"/>
  <c r="I73" i="242"/>
  <c r="A83" i="242"/>
  <c r="K83" i="242" s="1"/>
  <c r="I82" i="242" s="1"/>
  <c r="C88" i="242" s="1"/>
  <c r="I80" i="240"/>
  <c r="N80" i="240" s="1"/>
  <c r="M22" i="240"/>
  <c r="M23" i="240"/>
  <c r="F47" i="240"/>
  <c r="C53" i="242"/>
  <c r="A76" i="242" s="1"/>
  <c r="M17" i="240"/>
  <c r="M16" i="240"/>
  <c r="M20" i="240"/>
  <c r="B104" i="240"/>
  <c r="M76" i="240"/>
  <c r="B92" i="240"/>
  <c r="B80" i="240"/>
  <c r="A67" i="240"/>
  <c r="M73" i="240"/>
  <c r="B85" i="240"/>
  <c r="A64" i="240"/>
  <c r="B103" i="240"/>
  <c r="B73" i="240"/>
  <c r="E60" i="242"/>
  <c r="A68" i="242"/>
  <c r="K68" i="242" s="1"/>
  <c r="I70" i="242" s="1"/>
  <c r="I91" i="242" s="1"/>
  <c r="I74" i="240"/>
  <c r="N74" i="240" s="1"/>
  <c r="C73" i="242"/>
  <c r="A80" i="242"/>
  <c r="K80" i="242" s="1"/>
  <c r="I77" i="240"/>
  <c r="N77" i="240" s="1"/>
  <c r="L19" i="240" l="1"/>
  <c r="G94" i="242"/>
  <c r="F87" i="240"/>
  <c r="J17" i="240"/>
  <c r="I80" i="242"/>
  <c r="E91" i="242" s="1"/>
  <c r="F78" i="240" s="1"/>
  <c r="I81" i="242"/>
  <c r="D88" i="242" s="1"/>
  <c r="F72" i="240"/>
  <c r="H91" i="242"/>
  <c r="L20" i="240"/>
  <c r="F84" i="240"/>
  <c r="F94" i="242"/>
  <c r="L17" i="240"/>
  <c r="J15" i="240"/>
  <c r="L15" i="240"/>
  <c r="J21" i="240"/>
  <c r="J19" i="240"/>
  <c r="B83" i="240"/>
  <c r="B95" i="240"/>
  <c r="E67" i="240"/>
  <c r="M80" i="240"/>
  <c r="B107" i="240"/>
  <c r="J22" i="240"/>
  <c r="L21" i="240"/>
  <c r="J20" i="240"/>
  <c r="A69" i="242"/>
  <c r="K69" i="242" s="1"/>
  <c r="I68" i="242" s="1"/>
  <c r="B88" i="242" s="1"/>
  <c r="F71" i="240" s="1"/>
  <c r="I75" i="240"/>
  <c r="N75" i="240" s="1"/>
  <c r="G60" i="242"/>
  <c r="M78" i="240"/>
  <c r="E65" i="240"/>
  <c r="B77" i="240"/>
  <c r="B94" i="240"/>
  <c r="B100" i="240"/>
  <c r="L16" i="240"/>
  <c r="A82" i="242"/>
  <c r="K82" i="242" s="1"/>
  <c r="I83" i="242" s="1"/>
  <c r="F91" i="242" s="1"/>
  <c r="I79" i="240"/>
  <c r="N79" i="240" s="1"/>
  <c r="G73" i="242"/>
  <c r="J16" i="240"/>
  <c r="L18" i="240"/>
  <c r="J18" i="240"/>
  <c r="L22" i="240"/>
  <c r="C97" i="242"/>
  <c r="B97" i="240"/>
  <c r="A65" i="240"/>
  <c r="B91" i="240"/>
  <c r="B74" i="240"/>
  <c r="M74" i="240"/>
  <c r="E64" i="240"/>
  <c r="B106" i="240"/>
  <c r="B76" i="240"/>
  <c r="B88" i="240"/>
  <c r="M77" i="240"/>
  <c r="F74" i="240" l="1"/>
  <c r="C91" i="242"/>
  <c r="F96" i="240"/>
  <c r="C107" i="242"/>
  <c r="F86" i="240"/>
  <c r="E94" i="242"/>
  <c r="F95" i="240"/>
  <c r="C108" i="242"/>
  <c r="F83" i="240"/>
  <c r="D94" i="242"/>
  <c r="D91" i="242"/>
  <c r="B89" i="240"/>
  <c r="E66" i="240"/>
  <c r="M79" i="240"/>
  <c r="B101" i="240"/>
  <c r="B82" i="240"/>
  <c r="M75" i="240"/>
  <c r="B79" i="240"/>
  <c r="A66" i="240"/>
  <c r="B98" i="240"/>
  <c r="B86" i="240"/>
  <c r="C102" i="242"/>
  <c r="C101" i="242"/>
  <c r="F99" i="240"/>
  <c r="K79" i="240" l="1"/>
  <c r="F77" i="240"/>
  <c r="C94" i="242"/>
  <c r="K74" i="240"/>
  <c r="K73" i="240"/>
  <c r="F92" i="240"/>
  <c r="C106" i="242"/>
  <c r="C105" i="242"/>
  <c r="F93" i="240"/>
  <c r="B94" i="242"/>
  <c r="F81" i="240"/>
  <c r="K75" i="240"/>
  <c r="K77" i="240"/>
  <c r="K78" i="240"/>
  <c r="K76" i="240"/>
  <c r="K80" i="240"/>
  <c r="F89" i="240" l="1"/>
  <c r="C104" i="242"/>
  <c r="F90" i="240"/>
  <c r="C103" i="242"/>
  <c r="J77" i="240" l="1"/>
  <c r="J80" i="240"/>
  <c r="L77" i="240"/>
  <c r="L79" i="240"/>
  <c r="L78" i="240"/>
  <c r="J75" i="240"/>
  <c r="L75" i="240"/>
  <c r="J73" i="240"/>
  <c r="J74" i="240"/>
  <c r="J76" i="240"/>
  <c r="L80" i="240"/>
  <c r="L73" i="240"/>
  <c r="J78" i="240"/>
  <c r="L74" i="240"/>
  <c r="L76" i="240"/>
  <c r="J79" i="240"/>
</calcChain>
</file>

<file path=xl/comments1.xml><?xml version="1.0" encoding="utf-8"?>
<comments xmlns="http://schemas.openxmlformats.org/spreadsheetml/2006/main">
  <authors>
    <author>st03988</author>
  </authors>
  <commentList>
    <comment ref="B4" authorId="0">
      <text>
        <r>
          <rPr>
            <b/>
            <sz val="8"/>
            <color indexed="81"/>
            <rFont val="Tahoma"/>
            <family val="2"/>
          </rPr>
          <t>A : absent =&gt; 0pts
F : forfait joué</t>
        </r>
      </text>
    </comment>
    <comment ref="B21" authorId="0">
      <text>
        <r>
          <rPr>
            <b/>
            <sz val="8"/>
            <color indexed="81"/>
            <rFont val="Tahoma"/>
            <family val="2"/>
          </rPr>
          <t>A : absent =&gt; 0pts
F : forfait joué</t>
        </r>
      </text>
    </comment>
  </commentList>
</comments>
</file>

<file path=xl/comments2.xml><?xml version="1.0" encoding="utf-8"?>
<comments xmlns="http://schemas.openxmlformats.org/spreadsheetml/2006/main">
  <authors>
    <author>st03988</author>
  </authors>
  <commentList>
    <comment ref="B3" authorId="0">
      <text>
        <r>
          <rPr>
            <b/>
            <sz val="8"/>
            <color indexed="81"/>
            <rFont val="Tahoma"/>
            <family val="2"/>
          </rPr>
          <t>A : absent =&gt; 0pts
F : forfait joué</t>
        </r>
      </text>
    </comment>
    <comment ref="B21" authorId="0">
      <text>
        <r>
          <rPr>
            <b/>
            <sz val="8"/>
            <color indexed="81"/>
            <rFont val="Tahoma"/>
            <family val="2"/>
          </rPr>
          <t>A : absent =&gt; 0pts
F : forfait joué</t>
        </r>
      </text>
    </comment>
  </commentList>
</comments>
</file>

<file path=xl/comments3.xml><?xml version="1.0" encoding="utf-8"?>
<comments xmlns="http://schemas.openxmlformats.org/spreadsheetml/2006/main">
  <authors>
    <author>st03988</author>
  </authors>
  <commentList>
    <comment ref="B3" authorId="0">
      <text>
        <r>
          <rPr>
            <b/>
            <sz val="8"/>
            <color indexed="81"/>
            <rFont val="Tahoma"/>
            <family val="2"/>
          </rPr>
          <t>A : absent =&gt; 0pts
F : forfait joué</t>
        </r>
      </text>
    </comment>
    <comment ref="B23" authorId="0">
      <text>
        <r>
          <rPr>
            <b/>
            <sz val="8"/>
            <color indexed="81"/>
            <rFont val="Tahoma"/>
            <family val="2"/>
          </rPr>
          <t>A : absent =&gt; 0pts
F : forfait joué</t>
        </r>
      </text>
    </comment>
  </commentList>
</comments>
</file>

<file path=xl/comments4.xml><?xml version="1.0" encoding="utf-8"?>
<comments xmlns="http://schemas.openxmlformats.org/spreadsheetml/2006/main">
  <authors>
    <author>st03988</author>
  </authors>
  <commentList>
    <comment ref="B7" authorId="0">
      <text>
        <r>
          <rPr>
            <b/>
            <sz val="8"/>
            <color indexed="81"/>
            <rFont val="Tahoma"/>
            <family val="2"/>
          </rPr>
          <t>A : absent =&gt; 0pts
F : forfait joué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0" authorId="0">
      <text>
        <r>
          <rPr>
            <b/>
            <sz val="8"/>
            <color indexed="81"/>
            <rFont val="Tahoma"/>
            <family val="2"/>
          </rPr>
          <t>A : absent =&gt; 0pts
F : forfait joué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60" authorId="0">
      <text>
        <r>
          <rPr>
            <b/>
            <sz val="8"/>
            <color indexed="81"/>
            <rFont val="Tahoma"/>
            <family val="2"/>
          </rPr>
          <t>A : absent =&gt; 0pts
F : forfait joué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73" authorId="0">
      <text>
        <r>
          <rPr>
            <b/>
            <sz val="8"/>
            <color indexed="81"/>
            <rFont val="Tahoma"/>
            <family val="2"/>
          </rPr>
          <t>A : absent =&gt; 0pts
F : forfait joué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<sst xmlns="http://schemas.openxmlformats.org/spreadsheetml/2006/main" count="1576" uniqueCount="471">
  <si>
    <t>Friselis</t>
  </si>
  <si>
    <t>Flying Carpet</t>
  </si>
  <si>
    <t>Magic Disc</t>
  </si>
  <si>
    <t>Everest</t>
  </si>
  <si>
    <t>Anges des Monts</t>
  </si>
  <si>
    <t>Frisbeurs</t>
  </si>
  <si>
    <t>Iznogood</t>
  </si>
  <si>
    <t>Friselis 2</t>
  </si>
  <si>
    <t>Synoptic</t>
  </si>
  <si>
    <t>Sesquidistus</t>
  </si>
  <si>
    <t>UFO</t>
  </si>
  <si>
    <t>RFO</t>
  </si>
  <si>
    <t>Tsunami</t>
  </si>
  <si>
    <t>Ziggles</t>
  </si>
  <si>
    <t>Frisbeurs 2</t>
  </si>
  <si>
    <t>Moustix</t>
  </si>
  <si>
    <t>Manchots</t>
  </si>
  <si>
    <t>Ultimate Vibration</t>
  </si>
  <si>
    <t>Contact Disc</t>
  </si>
  <si>
    <t>Jack'Suns</t>
  </si>
  <si>
    <t>Révolution'Air</t>
  </si>
  <si>
    <t>Révolution'Air 2</t>
  </si>
  <si>
    <t>SAMEDI</t>
  </si>
  <si>
    <t>DIMANCHE</t>
  </si>
  <si>
    <t>14h15</t>
  </si>
  <si>
    <t>9h30</t>
  </si>
  <si>
    <t>15h00</t>
  </si>
  <si>
    <t>10h15</t>
  </si>
  <si>
    <t>15h45</t>
  </si>
  <si>
    <t>11h00</t>
  </si>
  <si>
    <t>Directeur de tournoi</t>
  </si>
  <si>
    <t>16h30</t>
  </si>
  <si>
    <t>11h45</t>
  </si>
  <si>
    <t>17h15</t>
  </si>
  <si>
    <t>12h30</t>
  </si>
  <si>
    <t>18h00</t>
  </si>
  <si>
    <t>13h15</t>
  </si>
  <si>
    <t>14h00</t>
  </si>
  <si>
    <t>14h45</t>
  </si>
  <si>
    <t>15h30</t>
  </si>
  <si>
    <t>Friz'Toi</t>
  </si>
  <si>
    <t>Blois</t>
  </si>
  <si>
    <t>Le NUC</t>
  </si>
  <si>
    <t>Nantes</t>
  </si>
  <si>
    <t>Jack'Suns 2</t>
  </si>
  <si>
    <t>Fontenay Le Comte</t>
  </si>
  <si>
    <t>Angers</t>
  </si>
  <si>
    <t>Versailles</t>
  </si>
  <si>
    <t>Disc'Lexiques</t>
  </si>
  <si>
    <t>Tsunami 2</t>
  </si>
  <si>
    <t>Ah Ouh PUC</t>
  </si>
  <si>
    <t>Phoenix</t>
  </si>
  <si>
    <t>Dragon's Delta</t>
  </si>
  <si>
    <t>33 Tours</t>
  </si>
  <si>
    <t>Contact Disc 2</t>
  </si>
  <si>
    <t>RFO 2</t>
  </si>
  <si>
    <t>Ile de Ré</t>
  </si>
  <si>
    <t>Moustix 3</t>
  </si>
  <si>
    <t>Ziggles 2</t>
  </si>
  <si>
    <t>Ziggles 3</t>
  </si>
  <si>
    <t>Freezgo Cuatro</t>
  </si>
  <si>
    <t>Sesquidistus 2</t>
  </si>
  <si>
    <t>Ultimate Troopers</t>
  </si>
  <si>
    <t>La Bourrasque</t>
  </si>
  <si>
    <t>Ultimetz</t>
  </si>
  <si>
    <t>Psykies</t>
  </si>
  <si>
    <t>Friselis 3</t>
  </si>
  <si>
    <t>Flep Intox</t>
  </si>
  <si>
    <t>Hultic</t>
  </si>
  <si>
    <t>Fly Disc'R</t>
  </si>
  <si>
    <t>Les Allumates</t>
  </si>
  <si>
    <t>Les Allumates 2</t>
  </si>
  <si>
    <t>Ah Ouh PUC 2</t>
  </si>
  <si>
    <t>Ah Ouh PUC 3</t>
  </si>
  <si>
    <t>Magic Disc 2</t>
  </si>
  <si>
    <t>Paris</t>
  </si>
  <si>
    <t>Lyon</t>
  </si>
  <si>
    <t>Captain Meeting</t>
  </si>
  <si>
    <t>Equipe</t>
  </si>
  <si>
    <t>Ville</t>
  </si>
  <si>
    <t>Cergy</t>
  </si>
  <si>
    <t>Toulouse</t>
  </si>
  <si>
    <t>Créteil</t>
  </si>
  <si>
    <t>Nemours</t>
  </si>
  <si>
    <t>Luzarches</t>
  </si>
  <si>
    <t>Rennes</t>
  </si>
  <si>
    <t>Arradon</t>
  </si>
  <si>
    <t>Nancy</t>
  </si>
  <si>
    <t>Clermont-Ferrand</t>
  </si>
  <si>
    <t>Nice</t>
  </si>
  <si>
    <t>Plaisir</t>
  </si>
  <si>
    <t>La Celle St Cloud</t>
  </si>
  <si>
    <t>Le Mans</t>
  </si>
  <si>
    <t>Bordeaux</t>
  </si>
  <si>
    <t>Niort</t>
  </si>
  <si>
    <t>Freezgo</t>
  </si>
  <si>
    <t>Lanion / Brest</t>
  </si>
  <si>
    <t>OUF 2</t>
  </si>
  <si>
    <t>33 Tours 2</t>
  </si>
  <si>
    <t>Strasbourg</t>
  </si>
  <si>
    <t>Eul'Chtimate</t>
  </si>
  <si>
    <t>Lille</t>
  </si>
  <si>
    <t>Montrouge</t>
  </si>
  <si>
    <t>Vibes Too</t>
  </si>
  <si>
    <t>Evreux</t>
  </si>
  <si>
    <t>Le Havre</t>
  </si>
  <si>
    <t>Mosquidos</t>
  </si>
  <si>
    <t>BonDiscManche</t>
  </si>
  <si>
    <t>Mistix</t>
  </si>
  <si>
    <t>Psyko</t>
  </si>
  <si>
    <t>Izaka</t>
  </si>
  <si>
    <t>Grenoble</t>
  </si>
  <si>
    <t>Pontarlier</t>
  </si>
  <si>
    <t>Table de marque :</t>
  </si>
  <si>
    <t>Match 25 minutes ou 13 pts
1 TM / équipe + 1 dans Cap, durée 1 minute
Cap +2 systématique</t>
  </si>
  <si>
    <t>Freezgo Uno</t>
  </si>
  <si>
    <t>Pornichet</t>
  </si>
  <si>
    <t>Pertuis</t>
  </si>
  <si>
    <t>OUF</t>
  </si>
  <si>
    <t>Tchac</t>
  </si>
  <si>
    <t>Tchac 2</t>
  </si>
  <si>
    <t>Tchac 3</t>
  </si>
  <si>
    <t>Frisbeurs 3</t>
  </si>
  <si>
    <t>Phoenix Piou</t>
  </si>
  <si>
    <t>Normandix</t>
  </si>
  <si>
    <t>Rising SUN</t>
  </si>
  <si>
    <t>Caen</t>
  </si>
  <si>
    <t>KLB</t>
  </si>
  <si>
    <t>Disc'Lexiques 2</t>
  </si>
  <si>
    <t>Metz</t>
  </si>
  <si>
    <t>Liverdun</t>
  </si>
  <si>
    <t>Besançon</t>
  </si>
  <si>
    <t>Créhange</t>
  </si>
  <si>
    <t>13h00</t>
  </si>
  <si>
    <t>14h20</t>
  </si>
  <si>
    <t>Friz'Toi 2</t>
  </si>
  <si>
    <t>Orléans</t>
  </si>
  <si>
    <t>Ultimate Vibration 2</t>
  </si>
  <si>
    <t>Brest</t>
  </si>
  <si>
    <t>Lannion</t>
  </si>
  <si>
    <t>Mr Friz 2</t>
  </si>
  <si>
    <t>Mr Friz</t>
  </si>
  <si>
    <t>Carrières sous Poissy</t>
  </si>
  <si>
    <t>BTRookies</t>
  </si>
  <si>
    <t>BTRaves</t>
  </si>
  <si>
    <t>BTRex</t>
  </si>
  <si>
    <t>T-R'Aix</t>
  </si>
  <si>
    <t>Aix-en-Provence</t>
  </si>
  <si>
    <t>Carpentras</t>
  </si>
  <si>
    <t>Monkey 2</t>
  </si>
  <si>
    <t>Monkey</t>
  </si>
  <si>
    <t>NUC two</t>
  </si>
  <si>
    <t>Ultimat'Pongo</t>
  </si>
  <si>
    <t>16h00</t>
  </si>
  <si>
    <t>Sista Vibes</t>
  </si>
  <si>
    <t>UV Ki School</t>
  </si>
  <si>
    <t>Sun</t>
  </si>
  <si>
    <t>9h00</t>
  </si>
  <si>
    <t>Friz'Bisontins</t>
  </si>
  <si>
    <t>Hot</t>
  </si>
  <si>
    <t>Tourne-Disc</t>
  </si>
  <si>
    <t>Tourne-Disc 2</t>
  </si>
  <si>
    <t>Ultimotte de Vesoul</t>
  </si>
  <si>
    <t>Vesoul</t>
  </si>
  <si>
    <t>Dijon</t>
  </si>
  <si>
    <t>Sesquidistus 3</t>
  </si>
  <si>
    <t>matchs gagnés</t>
  </si>
  <si>
    <t>G</t>
  </si>
  <si>
    <t>P</t>
  </si>
  <si>
    <t>points</t>
  </si>
  <si>
    <t>+</t>
  </si>
  <si>
    <t>-</t>
  </si>
  <si>
    <t>diff</t>
  </si>
  <si>
    <t>place</t>
  </si>
  <si>
    <t>Classement</t>
  </si>
  <si>
    <t>1/2 finale</t>
  </si>
  <si>
    <t>Finale</t>
  </si>
  <si>
    <t>3e place</t>
  </si>
  <si>
    <t>5e place</t>
  </si>
  <si>
    <t>7e place</t>
  </si>
  <si>
    <t>Hot 2</t>
  </si>
  <si>
    <t>Ultimate Flying Cows</t>
  </si>
  <si>
    <t>Phoenix 3</t>
  </si>
  <si>
    <t>Little Team Sun Shine</t>
  </si>
  <si>
    <t>Tsunami 3</t>
  </si>
  <si>
    <t>Poule A</t>
  </si>
  <si>
    <t>Poule B</t>
  </si>
  <si>
    <t>BTRaifort</t>
  </si>
  <si>
    <t>Fumble</t>
  </si>
  <si>
    <t>Vazylence</t>
  </si>
  <si>
    <t>Valence</t>
  </si>
  <si>
    <t>note</t>
  </si>
  <si>
    <t>nb 0</t>
  </si>
  <si>
    <t>nb note</t>
  </si>
  <si>
    <t>1-Connaissance &amp; application des règles</t>
  </si>
  <si>
    <t>2-Fautes &amp; contacts</t>
  </si>
  <si>
    <t>3-Bon état d'esprit</t>
  </si>
  <si>
    <t>4-Attitude positive &amp; maîtrise de soi</t>
  </si>
  <si>
    <t>Total</t>
  </si>
  <si>
    <t>Equipe votante</t>
  </si>
  <si>
    <t>CS-Révolution'Air</t>
  </si>
  <si>
    <t>CS-Révolution'Air 2</t>
  </si>
  <si>
    <t>Psykopass</t>
  </si>
  <si>
    <t>Nîmes</t>
  </si>
  <si>
    <t>PhoeniX'Trem</t>
  </si>
  <si>
    <t>Brave Troopers</t>
  </si>
  <si>
    <t>Heart Troopers</t>
  </si>
  <si>
    <t>Ultimotte</t>
  </si>
  <si>
    <t>Babysontins</t>
  </si>
  <si>
    <t>14h30</t>
  </si>
  <si>
    <t>10h00</t>
  </si>
  <si>
    <t>11h30</t>
  </si>
  <si>
    <t>12h15</t>
  </si>
  <si>
    <t>Sesquidistus 4</t>
  </si>
  <si>
    <t>Voujeaucourt</t>
  </si>
  <si>
    <r>
      <rPr>
        <b/>
        <sz val="14"/>
        <rFont val="Calibri"/>
        <family val="2"/>
      </rPr>
      <t>←</t>
    </r>
    <r>
      <rPr>
        <b/>
        <sz val="14"/>
        <rFont val="Arial"/>
        <family val="2"/>
      </rPr>
      <t xml:space="preserve"> Passez en mode calcul</t>
    </r>
  </si>
  <si>
    <t>Classement A</t>
  </si>
  <si>
    <t>Classement B</t>
  </si>
  <si>
    <t>12h40</t>
  </si>
  <si>
    <t>Les Pirates</t>
  </si>
  <si>
    <t>Tchac 4</t>
  </si>
  <si>
    <t>Laval</t>
  </si>
  <si>
    <t>Raid'Apte</t>
  </si>
  <si>
    <t>Freezgo MUD</t>
  </si>
  <si>
    <t>RFO 3</t>
  </si>
  <si>
    <t>Les Brouzils</t>
  </si>
  <si>
    <t>Fumble One</t>
  </si>
  <si>
    <t>Dahultimate</t>
  </si>
  <si>
    <t>Chamber'Monts Disque</t>
  </si>
  <si>
    <t>Fumble Two</t>
  </si>
  <si>
    <t>La Trix</t>
  </si>
  <si>
    <t>Discobols</t>
  </si>
  <si>
    <t>CUB</t>
  </si>
  <si>
    <t>Tarbes</t>
  </si>
  <si>
    <t>Seynod</t>
  </si>
  <si>
    <t>Montpellier</t>
  </si>
  <si>
    <t>Frog Disc Section</t>
  </si>
  <si>
    <t>Disc'KO</t>
  </si>
  <si>
    <t>Evry</t>
  </si>
  <si>
    <t>Power Rouengers</t>
  </si>
  <si>
    <t>Vibration School</t>
  </si>
  <si>
    <t>Révolution'Air 3</t>
  </si>
  <si>
    <t>Rouen</t>
  </si>
  <si>
    <t>power Rouengers 2</t>
  </si>
  <si>
    <t>11h40</t>
  </si>
  <si>
    <t>12h20</t>
  </si>
  <si>
    <t>13h40</t>
  </si>
  <si>
    <t>15h40</t>
  </si>
  <si>
    <t>16h20</t>
  </si>
  <si>
    <t>17h00</t>
  </si>
  <si>
    <t>9h40</t>
  </si>
  <si>
    <t>10h20</t>
  </si>
  <si>
    <t>St Germain en Laye</t>
  </si>
  <si>
    <t>Dourne-Tisc</t>
  </si>
  <si>
    <t>14h40</t>
  </si>
  <si>
    <t>15h20</t>
  </si>
  <si>
    <t>16h40</t>
  </si>
  <si>
    <t>17h20</t>
  </si>
  <si>
    <t>Breizhstorming</t>
  </si>
  <si>
    <t>Contact Bis</t>
  </si>
  <si>
    <t>A1</t>
  </si>
  <si>
    <t>A2</t>
  </si>
  <si>
    <t>A3</t>
  </si>
  <si>
    <t>A4</t>
  </si>
  <si>
    <t>Raging Bananas</t>
  </si>
  <si>
    <t>Raging Bananas 2</t>
  </si>
  <si>
    <t>FU</t>
  </si>
  <si>
    <t>FU 2</t>
  </si>
  <si>
    <t>Friz'Bisontins 2</t>
  </si>
  <si>
    <t>B1</t>
  </si>
  <si>
    <t>B2</t>
  </si>
  <si>
    <t>B3</t>
  </si>
  <si>
    <t>B4</t>
  </si>
  <si>
    <t>Chessy</t>
  </si>
  <si>
    <t>Pongo</t>
  </si>
  <si>
    <t>Challans</t>
  </si>
  <si>
    <t>Coulommiers</t>
  </si>
  <si>
    <t>RFO Pirates</t>
  </si>
  <si>
    <t>RFO Sultan</t>
  </si>
  <si>
    <t>RFO Harmattan</t>
  </si>
  <si>
    <t>Raging Bananas 3</t>
  </si>
  <si>
    <t>Raging Bananas 4</t>
  </si>
  <si>
    <t>Jets</t>
  </si>
  <si>
    <t>Tchac 5</t>
  </si>
  <si>
    <t>HULC</t>
  </si>
  <si>
    <t>Mâcon</t>
  </si>
  <si>
    <t>Free's by 66</t>
  </si>
  <si>
    <t>Crumble</t>
  </si>
  <si>
    <t>GROUF</t>
  </si>
  <si>
    <t>GROUF 2</t>
  </si>
  <si>
    <t>Youltima</t>
  </si>
  <si>
    <t>Rebel'Hot</t>
  </si>
  <si>
    <t>Friselis 4</t>
  </si>
  <si>
    <t>9h</t>
  </si>
  <si>
    <t>13h20</t>
  </si>
  <si>
    <t>14h</t>
  </si>
  <si>
    <t>11h</t>
  </si>
  <si>
    <t>16h</t>
  </si>
  <si>
    <t>13h</t>
  </si>
  <si>
    <t>18h</t>
  </si>
  <si>
    <t>18h40</t>
  </si>
  <si>
    <t>15h</t>
  </si>
  <si>
    <t>Les Herbiers</t>
  </si>
  <si>
    <t>Chambéry</t>
  </si>
  <si>
    <t>Roanne</t>
  </si>
  <si>
    <t>Rodez</t>
  </si>
  <si>
    <t>Elne</t>
  </si>
  <si>
    <t>UPA</t>
  </si>
  <si>
    <t>Saône X</t>
  </si>
  <si>
    <t>MUD</t>
  </si>
  <si>
    <t>MUD 2</t>
  </si>
  <si>
    <t>Tchac I</t>
  </si>
  <si>
    <t>AS Mer</t>
  </si>
  <si>
    <t>MUD 3</t>
  </si>
  <si>
    <t>Tchac O</t>
  </si>
  <si>
    <t>Mer</t>
  </si>
  <si>
    <t>Friselis Jr</t>
  </si>
  <si>
    <t>Freezgo 2</t>
  </si>
  <si>
    <t>Saint Prix</t>
  </si>
  <si>
    <t>Green Tchac</t>
  </si>
  <si>
    <t>Black Tchac</t>
  </si>
  <si>
    <t>Krampouz</t>
  </si>
  <si>
    <t>Freevol</t>
  </si>
  <si>
    <t>Diskuizh</t>
  </si>
  <si>
    <t>Diskuizh 2</t>
  </si>
  <si>
    <t>Funky Fools</t>
  </si>
  <si>
    <t>Jets 2</t>
  </si>
  <si>
    <t>Furious Five</t>
  </si>
  <si>
    <t>Everest Régénération</t>
  </si>
  <si>
    <t>Saône X²</t>
  </si>
  <si>
    <t>Yléou Monts Disque</t>
  </si>
  <si>
    <t>Bouquetin</t>
  </si>
  <si>
    <t>T-R'Aix 3</t>
  </si>
  <si>
    <t>Les Marsiens</t>
  </si>
  <si>
    <t>Les Fantastix Four</t>
  </si>
  <si>
    <t>Marseille</t>
  </si>
  <si>
    <t>CUT</t>
  </si>
  <si>
    <t>Freeze Bee</t>
  </si>
  <si>
    <t>OUF 3</t>
  </si>
  <si>
    <t>Chartres</t>
  </si>
  <si>
    <t>Chateauroux</t>
  </si>
  <si>
    <t>Réservoir Frogs</t>
  </si>
  <si>
    <t>Ah Ouh PUC 4</t>
  </si>
  <si>
    <t>FU 3</t>
  </si>
  <si>
    <t>MUD'este</t>
  </si>
  <si>
    <t>FU14</t>
  </si>
  <si>
    <t>PataMUD'lé</t>
  </si>
  <si>
    <t>TopMUD'aile</t>
  </si>
  <si>
    <t>Tsunaminimoys</t>
  </si>
  <si>
    <t>MUD'in'Mer</t>
  </si>
  <si>
    <t>Manchots A</t>
  </si>
  <si>
    <t>FU17</t>
  </si>
  <si>
    <t>EFE'2'MUD</t>
  </si>
  <si>
    <t>Mer'MUDas</t>
  </si>
  <si>
    <t>Tsunaminis</t>
  </si>
  <si>
    <t>Manchots B</t>
  </si>
  <si>
    <t>CHUT</t>
  </si>
  <si>
    <t>FU20</t>
  </si>
  <si>
    <t>Manchots C</t>
  </si>
  <si>
    <t>Châteauneuf en Thymerais</t>
  </si>
  <si>
    <t>5-Communication</t>
  </si>
  <si>
    <r>
      <t>Adresse du gymnase :</t>
    </r>
    <r>
      <rPr>
        <sz val="10"/>
        <rFont val="Arial"/>
        <family val="2"/>
      </rPr>
      <t xml:space="preserve">
?</t>
    </r>
  </si>
  <si>
    <t>Fresh Fever</t>
  </si>
  <si>
    <t>ZéroGêne</t>
  </si>
  <si>
    <t>ZéroGêne 2</t>
  </si>
  <si>
    <t>APUCalypse</t>
  </si>
  <si>
    <t>Contact Fus'Yon</t>
  </si>
  <si>
    <t>La Roche sur Yon</t>
  </si>
  <si>
    <t>Diplo2Cuts</t>
  </si>
  <si>
    <t>Pongogo</t>
  </si>
  <si>
    <t>ZéroGêne 3</t>
  </si>
  <si>
    <t>Discjonctés</t>
  </si>
  <si>
    <t>Discjonctés 2</t>
  </si>
  <si>
    <t>Discjonctés 3</t>
  </si>
  <si>
    <t>Céréales Killers</t>
  </si>
  <si>
    <t>Cut and Catch</t>
  </si>
  <si>
    <t>Fris'Bigorre</t>
  </si>
  <si>
    <t>Pau</t>
  </si>
  <si>
    <t>Bear'n Storm</t>
  </si>
  <si>
    <t>Piratoxic</t>
  </si>
  <si>
    <t>Piratomic</t>
  </si>
  <si>
    <t>Choucas</t>
  </si>
  <si>
    <t>AST Ultimate</t>
  </si>
  <si>
    <t>Magic Disc 3</t>
  </si>
  <si>
    <t>Freevol'2Mort</t>
  </si>
  <si>
    <t>Freevol'Verine</t>
  </si>
  <si>
    <t>Friz'Bisontins 3</t>
  </si>
  <si>
    <t>Freevol'Lywood</t>
  </si>
  <si>
    <t>Psykopass 2</t>
  </si>
  <si>
    <t>Lez'Héraultimates</t>
  </si>
  <si>
    <t>KLB 2</t>
  </si>
  <si>
    <t>Lez'Héraultimates 2</t>
  </si>
  <si>
    <t>Fly Disc'R 2</t>
  </si>
  <si>
    <t>Révolution'Air 4</t>
  </si>
  <si>
    <t>Iznogood 2</t>
  </si>
  <si>
    <t>Phoenix 4</t>
  </si>
  <si>
    <t>Ah Ouh PUC 5</t>
  </si>
  <si>
    <t>Saint Brieuc</t>
  </si>
  <si>
    <t xml:space="preserve">Dragon's </t>
  </si>
  <si>
    <t>Andrézieux</t>
  </si>
  <si>
    <t>Noisy-le-Sec</t>
  </si>
  <si>
    <t>Joué-lès-Tours</t>
  </si>
  <si>
    <t>14h25</t>
  </si>
  <si>
    <t>17h45</t>
  </si>
  <si>
    <t>9h35</t>
  </si>
  <si>
    <t>14h50</t>
  </si>
  <si>
    <t>10h10</t>
  </si>
  <si>
    <t>15h25</t>
  </si>
  <si>
    <t>10h45</t>
  </si>
  <si>
    <t>16h35</t>
  </si>
  <si>
    <t>12h05</t>
  </si>
  <si>
    <t>17h10</t>
  </si>
  <si>
    <t>18h20</t>
  </si>
  <si>
    <t>13h50</t>
  </si>
  <si>
    <t>15h35</t>
  </si>
  <si>
    <t>16h10</t>
  </si>
  <si>
    <t>16h45</t>
  </si>
  <si>
    <t>17h40</t>
  </si>
  <si>
    <t>matchs</t>
  </si>
  <si>
    <t>Cross-over</t>
  </si>
  <si>
    <t>Cross-over 1</t>
  </si>
  <si>
    <t>Cross-over 2</t>
  </si>
  <si>
    <t>1/2 finale 1</t>
  </si>
  <si>
    <t>1/2 finale 2</t>
  </si>
  <si>
    <t>1/2 finale 3</t>
  </si>
  <si>
    <t>1/2 finale 4</t>
  </si>
  <si>
    <t>5-Notre esprit comparé au leur</t>
  </si>
  <si>
    <t>Classement Aller</t>
  </si>
  <si>
    <t>Classement Retour</t>
  </si>
  <si>
    <t>Disctroy(es)</t>
  </si>
  <si>
    <t>Troyes</t>
  </si>
  <si>
    <t>2e A</t>
  </si>
  <si>
    <t>1er B</t>
  </si>
  <si>
    <t>3eB</t>
  </si>
  <si>
    <t>2eB</t>
  </si>
  <si>
    <t>1er A</t>
  </si>
  <si>
    <t>4eA</t>
  </si>
  <si>
    <t>3e A</t>
  </si>
  <si>
    <t>4eB</t>
  </si>
  <si>
    <r>
      <t xml:space="preserve">Directeur de Tournoi : </t>
    </r>
    <r>
      <rPr>
        <b/>
        <sz val="10"/>
        <rFont val="Arial"/>
        <family val="2"/>
      </rPr>
      <t>Prénom NOM</t>
    </r>
  </si>
  <si>
    <r>
      <rPr>
        <b/>
        <sz val="10"/>
        <rFont val="Arial"/>
        <family val="2"/>
      </rPr>
      <t xml:space="preserve">06.XX.XX.XX.XX / </t>
    </r>
    <r>
      <rPr>
        <sz val="10"/>
        <color rgb="FF0903ED"/>
        <rFont val="Arial"/>
        <family val="2"/>
      </rPr>
      <t>email</t>
    </r>
  </si>
  <si>
    <r>
      <t>Adresse du gymnase</t>
    </r>
    <r>
      <rPr>
        <sz val="10"/>
        <rFont val="Arial"/>
        <family val="2"/>
      </rPr>
      <t xml:space="preserve"> : 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 xml:space="preserve">
?</t>
    </r>
  </si>
  <si>
    <t>Saison 2015-2016</t>
  </si>
  <si>
    <t>Division</t>
  </si>
  <si>
    <t>Date</t>
  </si>
  <si>
    <t>Lieu</t>
  </si>
  <si>
    <t>Equipe 1</t>
  </si>
  <si>
    <t>Equipe 2</t>
  </si>
  <si>
    <t>Equipe 3</t>
  </si>
  <si>
    <t>Equipe 4</t>
  </si>
  <si>
    <t>Equipe 5</t>
  </si>
  <si>
    <t>Equipe 6</t>
  </si>
  <si>
    <t>ALLER à 6</t>
  </si>
  <si>
    <t>RETOUR à 6</t>
  </si>
  <si>
    <t>6 - ALLER</t>
  </si>
  <si>
    <t>6 - RETOUR</t>
  </si>
  <si>
    <t>TOTAL 6</t>
  </si>
  <si>
    <r>
      <rPr>
        <b/>
        <sz val="14"/>
        <rFont val="Calibri"/>
        <family val="2"/>
      </rPr>
      <t>←</t>
    </r>
    <r>
      <rPr>
        <b/>
        <sz val="14"/>
        <rFont val="Arial"/>
        <family val="2"/>
      </rPr>
      <t xml:space="preserve"> Passez en mode calcul pour l'Aller</t>
    </r>
  </si>
  <si>
    <r>
      <rPr>
        <b/>
        <sz val="14"/>
        <rFont val="Calibri"/>
        <family val="2"/>
      </rPr>
      <t>←</t>
    </r>
    <r>
      <rPr>
        <b/>
        <sz val="14"/>
        <rFont val="Arial"/>
        <family val="2"/>
      </rPr>
      <t xml:space="preserve"> Passez en mode calcul pour le Retour</t>
    </r>
  </si>
  <si>
    <t>7 - ALLER</t>
  </si>
  <si>
    <t>7 - RETOUR</t>
  </si>
  <si>
    <t>TOTAL 7</t>
  </si>
  <si>
    <t>ALLER à 7</t>
  </si>
  <si>
    <t>RETOUR à 7</t>
  </si>
  <si>
    <t>ALLER à 4+4</t>
  </si>
  <si>
    <t>RETOUR à 4+4</t>
  </si>
  <si>
    <r>
      <t xml:space="preserve">Adresse du gymnase :
</t>
    </r>
    <r>
      <rPr>
        <sz val="10"/>
        <rFont val="Arial"/>
        <family val="2"/>
      </rPr>
      <t xml:space="preserve">
?</t>
    </r>
  </si>
  <si>
    <r>
      <t xml:space="preserve">Adresse du gymnase :
</t>
    </r>
    <r>
      <rPr>
        <sz val="10"/>
        <rFont val="Arial"/>
        <family val="2"/>
      </rPr>
      <t>?</t>
    </r>
  </si>
  <si>
    <t>ALLER à 5</t>
  </si>
  <si>
    <t>RETOUR à 5</t>
  </si>
  <si>
    <t>Equipe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</si>
</sst>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0" formatCode="_-* #,##0.00\ [$€-1]_-;\-* #,##0.00\ [$€-1]_-;_-* &quot;-&quot;??\ [$€-1]_-"/>
    <numFmt numFmtId="165" formatCode="0.0000"/>
  </numFmts>
  <fonts count="4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i/>
      <sz val="9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1"/>
      <name val="Arial"/>
      <family val="2"/>
    </font>
    <font>
      <i/>
      <sz val="9"/>
      <color indexed="12"/>
      <name val="Arial"/>
      <family val="2"/>
    </font>
    <font>
      <i/>
      <u/>
      <sz val="9"/>
      <color indexed="12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  <font>
      <b/>
      <u/>
      <sz val="14"/>
      <name val="Arial"/>
      <family val="2"/>
    </font>
    <font>
      <b/>
      <u/>
      <sz val="11"/>
      <name val="Arial"/>
      <family val="2"/>
    </font>
    <font>
      <b/>
      <sz val="10"/>
      <color indexed="10"/>
      <name val="Arial"/>
      <family val="2"/>
    </font>
    <font>
      <sz val="8"/>
      <color indexed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22"/>
      <name val="Arial"/>
      <family val="2"/>
    </font>
    <font>
      <b/>
      <i/>
      <u/>
      <sz val="10"/>
      <name val="Arial"/>
      <family val="2"/>
    </font>
    <font>
      <sz val="10"/>
      <color rgb="FF0903ED"/>
      <name val="Arial"/>
      <family val="2"/>
    </font>
    <font>
      <sz val="10"/>
      <color theme="1"/>
      <name val="Arial"/>
      <family val="2"/>
    </font>
    <font>
      <b/>
      <sz val="14"/>
      <name val="Arial"/>
      <family val="2"/>
    </font>
    <font>
      <b/>
      <sz val="14"/>
      <name val="Calibri"/>
      <family val="2"/>
    </font>
    <font>
      <b/>
      <u/>
      <sz val="18"/>
      <name val="Arial"/>
      <family val="2"/>
    </font>
    <font>
      <sz val="10"/>
      <color theme="0"/>
      <name val="Arial"/>
      <family val="2"/>
    </font>
    <font>
      <sz val="10"/>
      <color indexed="12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000000"/>
        <bgColor rgb="FF000000"/>
      </patternFill>
    </fill>
    <fill>
      <patternFill patternType="solid">
        <fgColor theme="0"/>
        <bgColor rgb="FFCCFFFF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FFFFF"/>
        <bgColor rgb="FF000000"/>
      </patternFill>
    </fill>
  </fills>
  <borders count="1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7" fillId="3" borderId="0" applyNumberFormat="0" applyBorder="0" applyAlignment="0" applyProtection="0"/>
    <xf numFmtId="0" fontId="14" fillId="16" borderId="1" applyNumberFormat="0" applyAlignment="0" applyProtection="0"/>
    <xf numFmtId="0" fontId="26" fillId="17" borderId="3" applyNumberFormat="0" applyAlignment="0" applyProtection="0"/>
    <xf numFmtId="0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5" fillId="0" borderId="0" applyNumberFormat="0" applyFill="0" applyBorder="0" applyAlignment="0" applyProtection="0"/>
    <xf numFmtId="0" fontId="16" fillId="7" borderId="1" applyNumberFormat="0" applyAlignment="0" applyProtection="0"/>
    <xf numFmtId="0" fontId="15" fillId="0" borderId="2" applyNumberFormat="0" applyFill="0" applyAlignment="0" applyProtection="0"/>
    <xf numFmtId="0" fontId="18" fillId="19" borderId="0" applyNumberFormat="0" applyBorder="0" applyAlignment="0" applyProtection="0"/>
    <xf numFmtId="0" fontId="11" fillId="18" borderId="4" applyNumberFormat="0" applyFont="0" applyAlignment="0" applyProtection="0"/>
    <xf numFmtId="0" fontId="20" fillId="16" borderId="8" applyNumberFormat="0" applyAlignment="0" applyProtection="0"/>
    <xf numFmtId="0" fontId="2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20" fillId="16" borderId="136" applyNumberFormat="0" applyAlignment="0" applyProtection="0"/>
    <xf numFmtId="0" fontId="20" fillId="16" borderId="130" applyNumberFormat="0" applyAlignment="0" applyProtection="0"/>
    <xf numFmtId="0" fontId="16" fillId="7" borderId="134" applyNumberFormat="0" applyAlignment="0" applyProtection="0"/>
    <xf numFmtId="0" fontId="16" fillId="7" borderId="128" applyNumberFormat="0" applyAlignment="0" applyProtection="0"/>
    <xf numFmtId="0" fontId="11" fillId="18" borderId="139" applyNumberFormat="0" applyFont="0" applyAlignment="0" applyProtection="0"/>
    <xf numFmtId="0" fontId="16" fillId="7" borderId="138" applyNumberFormat="0" applyAlignment="0" applyProtection="0"/>
    <xf numFmtId="0" fontId="14" fillId="16" borderId="134" applyNumberFormat="0" applyAlignment="0" applyProtection="0"/>
    <xf numFmtId="0" fontId="14" fillId="16" borderId="128" applyNumberFormat="0" applyAlignment="0" applyProtection="0"/>
    <xf numFmtId="0" fontId="14" fillId="16" borderId="131" applyNumberFormat="0" applyAlignment="0" applyProtection="0"/>
    <xf numFmtId="0" fontId="14" fillId="16" borderId="125" applyNumberFormat="0" applyAlignment="0" applyProtection="0"/>
    <xf numFmtId="0" fontId="16" fillId="7" borderId="131" applyNumberFormat="0" applyAlignment="0" applyProtection="0"/>
    <xf numFmtId="0" fontId="11" fillId="18" borderId="132" applyNumberFormat="0" applyFont="0" applyAlignment="0" applyProtection="0"/>
    <xf numFmtId="0" fontId="20" fillId="16" borderId="133" applyNumberFormat="0" applyAlignment="0" applyProtection="0"/>
    <xf numFmtId="0" fontId="16" fillId="7" borderId="125" applyNumberFormat="0" applyAlignment="0" applyProtection="0"/>
    <xf numFmtId="0" fontId="11" fillId="18" borderId="135" applyNumberFormat="0" applyFont="0" applyAlignment="0" applyProtection="0"/>
    <xf numFmtId="0" fontId="11" fillId="18" borderId="126" applyNumberFormat="0" applyFont="0" applyAlignment="0" applyProtection="0"/>
    <xf numFmtId="0" fontId="20" fillId="16" borderId="127" applyNumberFormat="0" applyAlignment="0" applyProtection="0"/>
    <xf numFmtId="0" fontId="14" fillId="16" borderId="138" applyNumberFormat="0" applyAlignment="0" applyProtection="0"/>
    <xf numFmtId="44" fontId="1" fillId="0" borderId="0" applyFont="0" applyFill="0" applyBorder="0" applyAlignment="0" applyProtection="0"/>
    <xf numFmtId="0" fontId="20" fillId="16" borderId="140" applyNumberFormat="0" applyAlignment="0" applyProtection="0"/>
    <xf numFmtId="0" fontId="11" fillId="18" borderId="129" applyNumberFormat="0" applyFont="0" applyAlignment="0" applyProtection="0"/>
  </cellStyleXfs>
  <cellXfs count="648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2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4" fillId="0" borderId="0" xfId="0" applyFont="1"/>
    <xf numFmtId="0" fontId="6" fillId="0" borderId="0" xfId="0" applyFont="1" applyFill="1" applyBorder="1" applyAlignment="1">
      <alignment vertical="center"/>
    </xf>
    <xf numFmtId="0" fontId="4" fillId="0" borderId="0" xfId="0" applyFont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0" fillId="0" borderId="0" xfId="0" applyAlignment="1"/>
    <xf numFmtId="0" fontId="1" fillId="0" borderId="0" xfId="0" applyFont="1" applyFill="1" applyAlignment="1">
      <alignment horizontal="center"/>
    </xf>
    <xf numFmtId="0" fontId="2" fillId="0" borderId="0" xfId="0" applyFont="1" applyAlignment="1">
      <alignment horizontal="center" vertical="center"/>
    </xf>
    <xf numFmtId="0" fontId="7" fillId="0" borderId="0" xfId="0" applyFont="1"/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left" vertical="top" wrapText="1"/>
    </xf>
    <xf numFmtId="0" fontId="1" fillId="0" borderId="0" xfId="0" applyFont="1"/>
    <xf numFmtId="0" fontId="2" fillId="0" borderId="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0" fillId="0" borderId="0" xfId="0" applyFont="1"/>
    <xf numFmtId="0" fontId="2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28" fillId="0" borderId="11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8" fillId="0" borderId="0" xfId="0" applyFont="1" applyBorder="1" applyAlignment="1">
      <alignment horizontal="center" vertical="center"/>
    </xf>
    <xf numFmtId="14" fontId="31" fillId="0" borderId="0" xfId="0" applyNumberFormat="1" applyFont="1"/>
    <xf numFmtId="0" fontId="2" fillId="22" borderId="0" xfId="0" applyFont="1" applyFill="1" applyBorder="1" applyAlignment="1">
      <alignment horizontal="center"/>
    </xf>
    <xf numFmtId="0" fontId="0" fillId="21" borderId="0" xfId="0" applyFill="1"/>
    <xf numFmtId="0" fontId="1" fillId="25" borderId="0" xfId="0" applyFont="1" applyFill="1" applyBorder="1" applyAlignment="1">
      <alignment horizontal="center"/>
    </xf>
    <xf numFmtId="0" fontId="1" fillId="0" borderId="0" xfId="36" applyAlignment="1">
      <alignment horizontal="center" vertical="center"/>
    </xf>
    <xf numFmtId="0" fontId="2" fillId="0" borderId="0" xfId="36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22" borderId="0" xfId="0" applyFill="1"/>
    <xf numFmtId="0" fontId="0" fillId="22" borderId="0" xfId="0" applyFill="1" applyAlignment="1">
      <alignment horizontal="center"/>
    </xf>
    <xf numFmtId="0" fontId="34" fillId="22" borderId="0" xfId="0" applyFont="1" applyFill="1" applyBorder="1" applyAlignment="1">
      <alignment horizontal="center"/>
    </xf>
    <xf numFmtId="0" fontId="10" fillId="22" borderId="0" xfId="0" applyFont="1" applyFill="1" applyAlignment="1">
      <alignment horizontal="center"/>
    </xf>
    <xf numFmtId="0" fontId="10" fillId="22" borderId="0" xfId="0" quotePrefix="1" applyFont="1" applyFill="1" applyBorder="1" applyAlignment="1">
      <alignment horizontal="center"/>
    </xf>
    <xf numFmtId="0" fontId="1" fillId="20" borderId="9" xfId="0" applyFont="1" applyFill="1" applyBorder="1" applyAlignment="1">
      <alignment horizontal="center"/>
    </xf>
    <xf numFmtId="0" fontId="0" fillId="22" borderId="0" xfId="0" applyFill="1" applyBorder="1"/>
    <xf numFmtId="0" fontId="30" fillId="20" borderId="9" xfId="0" applyFont="1" applyFill="1" applyBorder="1" applyAlignment="1">
      <alignment horizontal="center"/>
    </xf>
    <xf numFmtId="0" fontId="35" fillId="22" borderId="0" xfId="0" applyFont="1" applyFill="1"/>
    <xf numFmtId="0" fontId="30" fillId="22" borderId="0" xfId="0" applyFont="1" applyFill="1" applyBorder="1" applyAlignment="1">
      <alignment horizontal="center"/>
    </xf>
    <xf numFmtId="0" fontId="1" fillId="22" borderId="0" xfId="0" applyFont="1" applyFill="1" applyBorder="1" applyAlignment="1">
      <alignment horizontal="center"/>
    </xf>
    <xf numFmtId="0" fontId="0" fillId="22" borderId="0" xfId="0" applyFill="1" applyBorder="1" applyAlignment="1">
      <alignment horizontal="center"/>
    </xf>
    <xf numFmtId="0" fontId="0" fillId="22" borderId="0" xfId="0" applyFill="1" applyBorder="1" applyAlignment="1">
      <alignment horizontal="left"/>
    </xf>
    <xf numFmtId="0" fontId="0" fillId="0" borderId="0" xfId="0" applyFill="1"/>
    <xf numFmtId="0" fontId="0" fillId="27" borderId="0" xfId="0" applyFill="1"/>
    <xf numFmtId="0" fontId="0" fillId="25" borderId="0" xfId="0" applyFill="1"/>
    <xf numFmtId="0" fontId="2" fillId="25" borderId="9" xfId="0" applyFont="1" applyFill="1" applyBorder="1" applyAlignment="1">
      <alignment horizontal="center"/>
    </xf>
    <xf numFmtId="0" fontId="0" fillId="25" borderId="0" xfId="0" applyFill="1" applyBorder="1"/>
    <xf numFmtId="0" fontId="2" fillId="25" borderId="0" xfId="0" applyFont="1" applyFill="1" applyBorder="1" applyAlignment="1">
      <alignment horizontal="center"/>
    </xf>
    <xf numFmtId="0" fontId="0" fillId="29" borderId="33" xfId="0" applyFill="1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1" fillId="22" borderId="0" xfId="0" applyFont="1" applyFill="1"/>
    <xf numFmtId="0" fontId="39" fillId="0" borderId="0" xfId="0" applyFont="1"/>
    <xf numFmtId="0" fontId="2" fillId="20" borderId="9" xfId="0" applyFont="1" applyFill="1" applyBorder="1" applyAlignment="1">
      <alignment horizontal="center" textRotation="90"/>
    </xf>
    <xf numFmtId="0" fontId="1" fillId="23" borderId="9" xfId="0" applyFont="1" applyFill="1" applyBorder="1" applyAlignment="1">
      <alignment horizontal="center"/>
    </xf>
    <xf numFmtId="0" fontId="0" fillId="20" borderId="9" xfId="0" applyFill="1" applyBorder="1" applyAlignment="1">
      <alignment horizontal="center"/>
    </xf>
    <xf numFmtId="0" fontId="5" fillId="0" borderId="0" xfId="0" applyFont="1" applyFill="1" applyBorder="1" applyAlignment="1">
      <alignment vertical="center" wrapText="1"/>
    </xf>
    <xf numFmtId="0" fontId="2" fillId="0" borderId="9" xfId="0" applyFont="1" applyBorder="1" applyAlignment="1">
      <alignment horizontal="center"/>
    </xf>
    <xf numFmtId="0" fontId="2" fillId="20" borderId="9" xfId="0" applyFont="1" applyFill="1" applyBorder="1" applyAlignment="1">
      <alignment horizontal="center"/>
    </xf>
    <xf numFmtId="0" fontId="33" fillId="27" borderId="0" xfId="0" applyFont="1" applyFill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0" fillId="25" borderId="29" xfId="0" quotePrefix="1" applyFill="1" applyBorder="1" applyAlignment="1">
      <alignment horizontal="center"/>
    </xf>
    <xf numFmtId="0" fontId="1" fillId="20" borderId="37" xfId="0" applyFont="1" applyFill="1" applyBorder="1" applyAlignment="1">
      <alignment horizontal="center"/>
    </xf>
    <xf numFmtId="0" fontId="1" fillId="26" borderId="32" xfId="0" applyFont="1" applyFill="1" applyBorder="1" applyAlignment="1">
      <alignment horizontal="center"/>
    </xf>
    <xf numFmtId="0" fontId="0" fillId="25" borderId="28" xfId="0" quotePrefix="1" applyFill="1" applyBorder="1" applyAlignment="1">
      <alignment horizontal="center"/>
    </xf>
    <xf numFmtId="0" fontId="1" fillId="26" borderId="31" xfId="0" applyFont="1" applyFill="1" applyBorder="1" applyAlignment="1">
      <alignment horizontal="center"/>
    </xf>
    <xf numFmtId="0" fontId="1" fillId="26" borderId="28" xfId="0" applyFont="1" applyFill="1" applyBorder="1" applyAlignment="1">
      <alignment horizontal="center"/>
    </xf>
    <xf numFmtId="0" fontId="1" fillId="26" borderId="29" xfId="0" applyFont="1" applyFill="1" applyBorder="1" applyAlignment="1">
      <alignment horizontal="center"/>
    </xf>
    <xf numFmtId="0" fontId="1" fillId="20" borderId="31" xfId="0" quotePrefix="1" applyFont="1" applyFill="1" applyBorder="1" applyAlignment="1">
      <alignment horizontal="center"/>
    </xf>
    <xf numFmtId="0" fontId="1" fillId="20" borderId="32" xfId="0" quotePrefix="1" applyFont="1" applyFill="1" applyBorder="1" applyAlignment="1">
      <alignment horizontal="center"/>
    </xf>
    <xf numFmtId="0" fontId="0" fillId="26" borderId="28" xfId="0" applyFill="1" applyBorder="1" applyAlignment="1"/>
    <xf numFmtId="0" fontId="0" fillId="26" borderId="29" xfId="0" applyFill="1" applyBorder="1" applyAlignment="1"/>
    <xf numFmtId="0" fontId="1" fillId="20" borderId="28" xfId="0" quotePrefix="1" applyFont="1" applyFill="1" applyBorder="1" applyAlignment="1">
      <alignment horizontal="center"/>
    </xf>
    <xf numFmtId="0" fontId="1" fillId="20" borderId="29" xfId="0" quotePrefix="1" applyFont="1" applyFill="1" applyBorder="1" applyAlignment="1">
      <alignment horizontal="center"/>
    </xf>
    <xf numFmtId="0" fontId="1" fillId="26" borderId="28" xfId="0" applyFont="1" applyFill="1" applyBorder="1" applyAlignment="1"/>
    <xf numFmtId="0" fontId="1" fillId="26" borderId="29" xfId="0" applyFont="1" applyFill="1" applyBorder="1" applyAlignment="1"/>
    <xf numFmtId="0" fontId="1" fillId="20" borderId="28" xfId="0" applyFont="1" applyFill="1" applyBorder="1" applyAlignment="1">
      <alignment horizontal="center"/>
    </xf>
    <xf numFmtId="0" fontId="1" fillId="20" borderId="29" xfId="0" applyFont="1" applyFill="1" applyBorder="1" applyAlignment="1">
      <alignment horizontal="center"/>
    </xf>
    <xf numFmtId="0" fontId="1" fillId="20" borderId="31" xfId="0" applyFont="1" applyFill="1" applyBorder="1" applyAlignment="1">
      <alignment horizontal="center"/>
    </xf>
    <xf numFmtId="0" fontId="1" fillId="20" borderId="32" xfId="0" applyFont="1" applyFill="1" applyBorder="1" applyAlignment="1">
      <alignment horizontal="center"/>
    </xf>
    <xf numFmtId="0" fontId="0" fillId="28" borderId="30" xfId="0" applyFill="1" applyBorder="1" applyAlignment="1">
      <alignment horizontal="center"/>
    </xf>
    <xf numFmtId="0" fontId="2" fillId="25" borderId="44" xfId="0" applyFont="1" applyFill="1" applyBorder="1" applyAlignment="1">
      <alignment horizontal="center"/>
    </xf>
    <xf numFmtId="0" fontId="0" fillId="0" borderId="46" xfId="0" quotePrefix="1" applyFill="1" applyBorder="1" applyAlignment="1">
      <alignment horizontal="center"/>
    </xf>
    <xf numFmtId="0" fontId="0" fillId="0" borderId="46" xfId="0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30" fillId="20" borderId="36" xfId="0" applyFont="1" applyFill="1" applyBorder="1" applyAlignment="1">
      <alignment horizontal="center"/>
    </xf>
    <xf numFmtId="0" fontId="1" fillId="20" borderId="36" xfId="0" applyFont="1" applyFill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30" fillId="20" borderId="37" xfId="0" applyFont="1" applyFill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20" borderId="28" xfId="0" applyFont="1" applyFill="1" applyBorder="1" applyAlignment="1">
      <alignment horizontal="center"/>
    </xf>
    <xf numFmtId="0" fontId="2" fillId="20" borderId="31" xfId="0" applyFont="1" applyFill="1" applyBorder="1" applyAlignment="1">
      <alignment horizontal="center"/>
    </xf>
    <xf numFmtId="0" fontId="2" fillId="0" borderId="44" xfId="0" applyFont="1" applyFill="1" applyBorder="1" applyAlignment="1">
      <alignment horizontal="center"/>
    </xf>
    <xf numFmtId="0" fontId="0" fillId="25" borderId="42" xfId="0" applyFill="1" applyBorder="1" applyAlignment="1">
      <alignment horizontal="center"/>
    </xf>
    <xf numFmtId="0" fontId="0" fillId="25" borderId="43" xfId="0" applyFill="1" applyBorder="1" applyAlignment="1">
      <alignment horizontal="center"/>
    </xf>
    <xf numFmtId="0" fontId="0" fillId="34" borderId="49" xfId="0" applyFill="1" applyBorder="1" applyAlignment="1">
      <alignment horizontal="center"/>
    </xf>
    <xf numFmtId="0" fontId="0" fillId="34" borderId="50" xfId="0" applyFill="1" applyBorder="1" applyAlignment="1">
      <alignment horizontal="center"/>
    </xf>
    <xf numFmtId="0" fontId="41" fillId="33" borderId="49" xfId="0" applyFont="1" applyFill="1" applyBorder="1" applyAlignment="1"/>
    <xf numFmtId="0" fontId="41" fillId="33" borderId="50" xfId="0" applyFont="1" applyFill="1" applyBorder="1" applyAlignment="1"/>
    <xf numFmtId="0" fontId="0" fillId="33" borderId="49" xfId="0" applyFill="1" applyBorder="1" applyAlignment="1"/>
    <xf numFmtId="0" fontId="0" fillId="33" borderId="50" xfId="0" applyFill="1" applyBorder="1" applyAlignment="1"/>
    <xf numFmtId="0" fontId="0" fillId="26" borderId="47" xfId="0" applyFill="1" applyBorder="1" applyAlignment="1"/>
    <xf numFmtId="0" fontId="0" fillId="26" borderId="48" xfId="0" applyFill="1" applyBorder="1" applyAlignment="1"/>
    <xf numFmtId="0" fontId="0" fillId="0" borderId="51" xfId="0" applyBorder="1"/>
    <xf numFmtId="0" fontId="0" fillId="28" borderId="41" xfId="0" applyFill="1" applyBorder="1" applyAlignment="1">
      <alignment horizontal="center"/>
    </xf>
    <xf numFmtId="0" fontId="0" fillId="30" borderId="42" xfId="0" applyFill="1" applyBorder="1" applyAlignment="1">
      <alignment horizontal="center"/>
    </xf>
    <xf numFmtId="0" fontId="0" fillId="31" borderId="42" xfId="0" applyFill="1" applyBorder="1" applyAlignment="1">
      <alignment horizontal="center"/>
    </xf>
    <xf numFmtId="0" fontId="0" fillId="31" borderId="43" xfId="0" applyFill="1" applyBorder="1" applyAlignment="1">
      <alignment horizontal="center"/>
    </xf>
    <xf numFmtId="0" fontId="0" fillId="26" borderId="22" xfId="0" applyFill="1" applyBorder="1" applyAlignment="1"/>
    <xf numFmtId="0" fontId="0" fillId="26" borderId="18" xfId="0" applyFill="1" applyBorder="1" applyAlignment="1"/>
    <xf numFmtId="0" fontId="2" fillId="20" borderId="26" xfId="0" applyFont="1" applyFill="1" applyBorder="1" applyAlignment="1">
      <alignment horizontal="center"/>
    </xf>
    <xf numFmtId="0" fontId="0" fillId="34" borderId="52" xfId="0" applyFill="1" applyBorder="1" applyAlignment="1">
      <alignment horizontal="center"/>
    </xf>
    <xf numFmtId="0" fontId="0" fillId="34" borderId="53" xfId="0" applyFill="1" applyBorder="1" applyAlignment="1">
      <alignment horizontal="center"/>
    </xf>
    <xf numFmtId="0" fontId="1" fillId="20" borderId="26" xfId="0" quotePrefix="1" applyFont="1" applyFill="1" applyBorder="1" applyAlignment="1">
      <alignment horizontal="center"/>
    </xf>
    <xf numFmtId="0" fontId="1" fillId="20" borderId="27" xfId="0" quotePrefix="1" applyFont="1" applyFill="1" applyBorder="1" applyAlignment="1">
      <alignment horizontal="center"/>
    </xf>
    <xf numFmtId="0" fontId="0" fillId="25" borderId="41" xfId="0" applyFill="1" applyBorder="1" applyAlignment="1">
      <alignment horizontal="center"/>
    </xf>
    <xf numFmtId="0" fontId="2" fillId="25" borderId="26" xfId="0" applyFont="1" applyFill="1" applyBorder="1" applyAlignment="1">
      <alignment horizontal="center"/>
    </xf>
    <xf numFmtId="0" fontId="2" fillId="25" borderId="28" xfId="0" applyFont="1" applyFill="1" applyBorder="1" applyAlignment="1">
      <alignment horizontal="center"/>
    </xf>
    <xf numFmtId="0" fontId="2" fillId="25" borderId="31" xfId="0" applyFont="1" applyFill="1" applyBorder="1" applyAlignment="1">
      <alignment horizontal="center"/>
    </xf>
    <xf numFmtId="0" fontId="0" fillId="25" borderId="56" xfId="0" applyFill="1" applyBorder="1" applyAlignment="1">
      <alignment horizontal="center"/>
    </xf>
    <xf numFmtId="0" fontId="0" fillId="25" borderId="47" xfId="0" quotePrefix="1" applyFill="1" applyBorder="1" applyAlignment="1">
      <alignment horizontal="center"/>
    </xf>
    <xf numFmtId="0" fontId="0" fillId="25" borderId="48" xfId="0" quotePrefix="1" applyFill="1" applyBorder="1" applyAlignment="1">
      <alignment horizontal="center"/>
    </xf>
    <xf numFmtId="0" fontId="0" fillId="25" borderId="35" xfId="0" applyFill="1" applyBorder="1"/>
    <xf numFmtId="0" fontId="42" fillId="0" borderId="0" xfId="0" applyFont="1"/>
    <xf numFmtId="0" fontId="1" fillId="0" borderId="0" xfId="0" applyFont="1" applyFill="1"/>
    <xf numFmtId="0" fontId="4" fillId="25" borderId="0" xfId="0" applyFont="1" applyFill="1" applyBorder="1" applyAlignment="1">
      <alignment horizontal="center"/>
    </xf>
    <xf numFmtId="0" fontId="4" fillId="25" borderId="0" xfId="0" applyFont="1" applyFill="1" applyAlignment="1">
      <alignment horizontal="center"/>
    </xf>
    <xf numFmtId="0" fontId="1" fillId="25" borderId="0" xfId="0" applyFont="1" applyFill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" fillId="0" borderId="0" xfId="36"/>
    <xf numFmtId="0" fontId="1" fillId="0" borderId="0" xfId="36" applyAlignment="1">
      <alignment horizontal="center"/>
    </xf>
    <xf numFmtId="0" fontId="1" fillId="0" borderId="0" xfId="36" applyAlignment="1">
      <alignment vertical="center"/>
    </xf>
    <xf numFmtId="0" fontId="1" fillId="22" borderId="0" xfId="36" applyFill="1"/>
    <xf numFmtId="0" fontId="1" fillId="22" borderId="0" xfId="36" applyFill="1" applyAlignment="1">
      <alignment horizontal="center"/>
    </xf>
    <xf numFmtId="0" fontId="1" fillId="25" borderId="0" xfId="36" applyFill="1"/>
    <xf numFmtId="0" fontId="34" fillId="22" borderId="0" xfId="36" applyFont="1" applyFill="1" applyBorder="1" applyAlignment="1">
      <alignment horizontal="center"/>
    </xf>
    <xf numFmtId="0" fontId="10" fillId="22" borderId="0" xfId="36" applyFont="1" applyFill="1" applyAlignment="1">
      <alignment horizontal="center"/>
    </xf>
    <xf numFmtId="0" fontId="10" fillId="22" borderId="0" xfId="36" quotePrefix="1" applyFont="1" applyFill="1" applyBorder="1" applyAlignment="1">
      <alignment horizontal="center"/>
    </xf>
    <xf numFmtId="0" fontId="1" fillId="25" borderId="0" xfId="36" applyFill="1" applyBorder="1"/>
    <xf numFmtId="0" fontId="35" fillId="22" borderId="0" xfId="36" applyFont="1" applyFill="1"/>
    <xf numFmtId="0" fontId="2" fillId="25" borderId="0" xfId="36" applyFont="1" applyFill="1" applyBorder="1" applyAlignment="1">
      <alignment horizontal="center"/>
    </xf>
    <xf numFmtId="0" fontId="30" fillId="22" borderId="0" xfId="36" applyFont="1" applyFill="1" applyBorder="1" applyAlignment="1">
      <alignment horizontal="center"/>
    </xf>
    <xf numFmtId="0" fontId="1" fillId="22" borderId="0" xfId="36" applyFont="1" applyFill="1" applyBorder="1" applyAlignment="1">
      <alignment horizontal="center"/>
    </xf>
    <xf numFmtId="0" fontId="2" fillId="22" borderId="0" xfId="36" applyFont="1" applyFill="1" applyBorder="1" applyAlignment="1">
      <alignment horizontal="center"/>
    </xf>
    <xf numFmtId="0" fontId="1" fillId="22" borderId="0" xfId="36" applyFill="1" applyBorder="1" applyAlignment="1">
      <alignment horizontal="center"/>
    </xf>
    <xf numFmtId="0" fontId="1" fillId="22" borderId="0" xfId="36" applyFill="1" applyBorder="1" applyAlignment="1">
      <alignment horizontal="left"/>
    </xf>
    <xf numFmtId="0" fontId="1" fillId="0" borderId="0" xfId="36" applyFill="1"/>
    <xf numFmtId="0" fontId="1" fillId="22" borderId="0" xfId="36" applyFill="1" applyBorder="1"/>
    <xf numFmtId="0" fontId="1" fillId="26" borderId="67" xfId="36" applyFill="1" applyBorder="1" applyAlignment="1"/>
    <xf numFmtId="0" fontId="1" fillId="26" borderId="63" xfId="36" applyFill="1" applyBorder="1" applyAlignment="1"/>
    <xf numFmtId="0" fontId="1" fillId="20" borderId="67" xfId="36" quotePrefix="1" applyFont="1" applyFill="1" applyBorder="1" applyAlignment="1">
      <alignment horizontal="center"/>
    </xf>
    <xf numFmtId="0" fontId="1" fillId="20" borderId="63" xfId="36" quotePrefix="1" applyFont="1" applyFill="1" applyBorder="1" applyAlignment="1">
      <alignment horizontal="center"/>
    </xf>
    <xf numFmtId="0" fontId="1" fillId="25" borderId="67" xfId="36" quotePrefix="1" applyFill="1" applyBorder="1" applyAlignment="1">
      <alignment horizontal="center"/>
    </xf>
    <xf numFmtId="0" fontId="1" fillId="25" borderId="63" xfId="36" quotePrefix="1" applyFill="1" applyBorder="1" applyAlignment="1">
      <alignment horizontal="center"/>
    </xf>
    <xf numFmtId="0" fontId="1" fillId="26" borderId="67" xfId="36" applyFont="1" applyFill="1" applyBorder="1" applyAlignment="1"/>
    <xf numFmtId="0" fontId="1" fillId="26" borderId="63" xfId="36" applyFont="1" applyFill="1" applyBorder="1" applyAlignment="1"/>
    <xf numFmtId="0" fontId="1" fillId="26" borderId="67" xfId="36" applyFont="1" applyFill="1" applyBorder="1" applyAlignment="1">
      <alignment horizontal="center"/>
    </xf>
    <xf numFmtId="0" fontId="1" fillId="26" borderId="63" xfId="36" applyFont="1" applyFill="1" applyBorder="1" applyAlignment="1">
      <alignment horizontal="center"/>
    </xf>
    <xf numFmtId="0" fontId="1" fillId="25" borderId="70" xfId="36" applyFill="1" applyBorder="1" applyAlignment="1">
      <alignment horizontal="center"/>
    </xf>
    <xf numFmtId="0" fontId="1" fillId="25" borderId="26" xfId="36" quotePrefix="1" applyFill="1" applyBorder="1" applyAlignment="1">
      <alignment horizontal="center"/>
    </xf>
    <xf numFmtId="0" fontId="1" fillId="25" borderId="27" xfId="36" quotePrefix="1" applyFill="1" applyBorder="1" applyAlignment="1">
      <alignment horizontal="center"/>
    </xf>
    <xf numFmtId="0" fontId="1" fillId="20" borderId="72" xfId="36" quotePrefix="1" applyFont="1" applyFill="1" applyBorder="1" applyAlignment="1">
      <alignment horizontal="center"/>
    </xf>
    <xf numFmtId="0" fontId="1" fillId="20" borderId="71" xfId="36" quotePrefix="1" applyFont="1" applyFill="1" applyBorder="1" applyAlignment="1">
      <alignment horizontal="center"/>
    </xf>
    <xf numFmtId="0" fontId="1" fillId="0" borderId="46" xfId="36" quotePrefix="1" applyFill="1" applyBorder="1" applyAlignment="1">
      <alignment horizontal="center"/>
    </xf>
    <xf numFmtId="0" fontId="1" fillId="0" borderId="46" xfId="36" applyBorder="1" applyAlignment="1">
      <alignment horizontal="center"/>
    </xf>
    <xf numFmtId="0" fontId="2" fillId="0" borderId="45" xfId="36" applyFont="1" applyBorder="1" applyAlignment="1">
      <alignment horizontal="center"/>
    </xf>
    <xf numFmtId="0" fontId="30" fillId="20" borderId="36" xfId="36" applyFont="1" applyFill="1" applyBorder="1" applyAlignment="1">
      <alignment horizontal="center"/>
    </xf>
    <xf numFmtId="0" fontId="1" fillId="20" borderId="36" xfId="36" applyFont="1" applyFill="1" applyBorder="1" applyAlignment="1">
      <alignment horizontal="center"/>
    </xf>
    <xf numFmtId="0" fontId="2" fillId="0" borderId="27" xfId="36" applyFont="1" applyBorder="1" applyAlignment="1">
      <alignment horizontal="center"/>
    </xf>
    <xf numFmtId="0" fontId="7" fillId="0" borderId="0" xfId="36" applyFont="1"/>
    <xf numFmtId="0" fontId="30" fillId="20" borderId="73" xfId="36" applyFont="1" applyFill="1" applyBorder="1" applyAlignment="1">
      <alignment horizontal="center"/>
    </xf>
    <xf numFmtId="0" fontId="1" fillId="20" borderId="73" xfId="36" applyFont="1" applyFill="1" applyBorder="1" applyAlignment="1">
      <alignment horizontal="center"/>
    </xf>
    <xf numFmtId="0" fontId="2" fillId="0" borderId="63" xfId="36" applyFont="1" applyBorder="1" applyAlignment="1">
      <alignment horizontal="center"/>
    </xf>
    <xf numFmtId="0" fontId="2" fillId="25" borderId="26" xfId="36" applyFont="1" applyFill="1" applyBorder="1" applyAlignment="1">
      <alignment horizontal="center"/>
    </xf>
    <xf numFmtId="0" fontId="2" fillId="25" borderId="67" xfId="36" applyFont="1" applyFill="1" applyBorder="1" applyAlignment="1">
      <alignment horizontal="center"/>
    </xf>
    <xf numFmtId="0" fontId="39" fillId="0" borderId="0" xfId="36" applyFont="1"/>
    <xf numFmtId="0" fontId="1" fillId="22" borderId="73" xfId="36" applyFill="1" applyBorder="1" applyAlignment="1">
      <alignment horizontal="center"/>
    </xf>
    <xf numFmtId="0" fontId="6" fillId="0" borderId="0" xfId="36" applyFont="1" applyFill="1" applyBorder="1" applyAlignment="1">
      <alignment vertical="center"/>
    </xf>
    <xf numFmtId="0" fontId="6" fillId="0" borderId="0" xfId="36" applyFont="1" applyFill="1" applyBorder="1" applyAlignment="1">
      <alignment horizontal="center" vertical="center"/>
    </xf>
    <xf numFmtId="0" fontId="2" fillId="20" borderId="73" xfId="36" applyFont="1" applyFill="1" applyBorder="1" applyAlignment="1">
      <alignment horizontal="center"/>
    </xf>
    <xf numFmtId="0" fontId="2" fillId="0" borderId="73" xfId="36" applyFont="1" applyBorder="1" applyAlignment="1">
      <alignment horizontal="center" vertical="center"/>
    </xf>
    <xf numFmtId="0" fontId="29" fillId="0" borderId="78" xfId="36" applyFont="1" applyBorder="1" applyAlignment="1">
      <alignment horizontal="center" vertical="center"/>
    </xf>
    <xf numFmtId="0" fontId="28" fillId="0" borderId="11" xfId="36" applyFont="1" applyBorder="1" applyAlignment="1">
      <alignment horizontal="center" vertical="center"/>
    </xf>
    <xf numFmtId="0" fontId="2" fillId="0" borderId="0" xfId="36" applyFont="1" applyAlignment="1">
      <alignment horizontal="center" vertical="center"/>
    </xf>
    <xf numFmtId="0" fontId="8" fillId="0" borderId="0" xfId="36" applyFont="1" applyAlignment="1">
      <alignment horizontal="center" vertical="center"/>
    </xf>
    <xf numFmtId="0" fontId="2" fillId="0" borderId="0" xfId="36" applyFont="1" applyBorder="1" applyAlignment="1">
      <alignment horizontal="center" vertical="center"/>
    </xf>
    <xf numFmtId="0" fontId="28" fillId="0" borderId="0" xfId="36" applyFont="1" applyBorder="1" applyAlignment="1">
      <alignment horizontal="center" vertical="center"/>
    </xf>
    <xf numFmtId="0" fontId="9" fillId="0" borderId="0" xfId="36" applyFont="1" applyBorder="1" applyAlignment="1">
      <alignment vertical="center" wrapText="1"/>
    </xf>
    <xf numFmtId="0" fontId="33" fillId="27" borderId="0" xfId="36" applyFont="1" applyFill="1" applyAlignment="1">
      <alignment horizontal="left"/>
    </xf>
    <xf numFmtId="0" fontId="1" fillId="27" borderId="0" xfId="36" applyFill="1"/>
    <xf numFmtId="0" fontId="2" fillId="0" borderId="73" xfId="36" applyFont="1" applyBorder="1" applyAlignment="1">
      <alignment horizontal="center"/>
    </xf>
    <xf numFmtId="0" fontId="2" fillId="20" borderId="73" xfId="36" applyFont="1" applyFill="1" applyBorder="1" applyAlignment="1">
      <alignment horizontal="center" textRotation="90"/>
    </xf>
    <xf numFmtId="0" fontId="1" fillId="23" borderId="73" xfId="36" applyFont="1" applyFill="1" applyBorder="1" applyAlignment="1">
      <alignment horizontal="center"/>
    </xf>
    <xf numFmtId="0" fontId="1" fillId="20" borderId="73" xfId="36" applyFill="1" applyBorder="1" applyAlignment="1">
      <alignment horizontal="center"/>
    </xf>
    <xf numFmtId="0" fontId="1" fillId="26" borderId="66" xfId="36" applyFill="1" applyBorder="1" applyAlignment="1"/>
    <xf numFmtId="0" fontId="1" fillId="26" borderId="40" xfId="36" applyFill="1" applyBorder="1" applyAlignment="1"/>
    <xf numFmtId="0" fontId="1" fillId="20" borderId="77" xfId="36" quotePrefix="1" applyFont="1" applyFill="1" applyBorder="1" applyAlignment="1">
      <alignment horizontal="center"/>
    </xf>
    <xf numFmtId="0" fontId="1" fillId="20" borderId="77" xfId="36" applyFont="1" applyFill="1" applyBorder="1" applyAlignment="1">
      <alignment horizontal="center"/>
    </xf>
    <xf numFmtId="0" fontId="1" fillId="25" borderId="57" xfId="36" applyFill="1" applyBorder="1"/>
    <xf numFmtId="0" fontId="1" fillId="25" borderId="41" xfId="36" applyFill="1" applyBorder="1" applyAlignment="1">
      <alignment horizontal="center"/>
    </xf>
    <xf numFmtId="0" fontId="1" fillId="25" borderId="74" xfId="36" applyFill="1" applyBorder="1" applyAlignment="1">
      <alignment horizontal="center"/>
    </xf>
    <xf numFmtId="0" fontId="1" fillId="26" borderId="59" xfId="36" applyFill="1" applyBorder="1" applyAlignment="1"/>
    <xf numFmtId="0" fontId="1" fillId="20" borderId="75" xfId="36" quotePrefix="1" applyFont="1" applyFill="1" applyBorder="1" applyAlignment="1">
      <alignment horizontal="center"/>
    </xf>
    <xf numFmtId="0" fontId="1" fillId="20" borderId="75" xfId="36" applyFont="1" applyFill="1" applyBorder="1" applyAlignment="1">
      <alignment horizontal="center"/>
    </xf>
    <xf numFmtId="0" fontId="1" fillId="26" borderId="75" xfId="36" applyFont="1" applyFill="1" applyBorder="1" applyAlignment="1"/>
    <xf numFmtId="0" fontId="1" fillId="26" borderId="75" xfId="36" applyFont="1" applyFill="1" applyBorder="1" applyAlignment="1">
      <alignment horizontal="center"/>
    </xf>
    <xf numFmtId="0" fontId="1" fillId="26" borderId="77" xfId="36" applyFont="1" applyFill="1" applyBorder="1" applyAlignment="1"/>
    <xf numFmtId="0" fontId="1" fillId="26" borderId="77" xfId="36" applyFont="1" applyFill="1" applyBorder="1" applyAlignment="1">
      <alignment horizontal="center"/>
    </xf>
    <xf numFmtId="0" fontId="1" fillId="26" borderId="72" xfId="36" applyFill="1" applyBorder="1" applyAlignment="1"/>
    <xf numFmtId="0" fontId="1" fillId="20" borderId="64" xfId="36" quotePrefix="1" applyFont="1" applyFill="1" applyBorder="1" applyAlignment="1">
      <alignment horizontal="center"/>
    </xf>
    <xf numFmtId="0" fontId="1" fillId="20" borderId="66" xfId="36" quotePrefix="1" applyFont="1" applyFill="1" applyBorder="1" applyAlignment="1">
      <alignment horizontal="center"/>
    </xf>
    <xf numFmtId="0" fontId="2" fillId="25" borderId="44" xfId="36" applyFont="1" applyFill="1" applyBorder="1" applyAlignment="1">
      <alignment horizontal="center"/>
    </xf>
    <xf numFmtId="0" fontId="2" fillId="25" borderId="64" xfId="36" applyFont="1" applyFill="1" applyBorder="1" applyAlignment="1">
      <alignment horizontal="center"/>
    </xf>
    <xf numFmtId="0" fontId="30" fillId="20" borderId="65" xfId="36" applyFont="1" applyFill="1" applyBorder="1" applyAlignment="1">
      <alignment horizontal="center"/>
    </xf>
    <xf numFmtId="0" fontId="1" fillId="20" borderId="65" xfId="36" applyFont="1" applyFill="1" applyBorder="1" applyAlignment="1">
      <alignment horizontal="center"/>
    </xf>
    <xf numFmtId="0" fontId="2" fillId="0" borderId="66" xfId="36" applyFont="1" applyBorder="1" applyAlignment="1">
      <alignment horizontal="center"/>
    </xf>
    <xf numFmtId="0" fontId="1" fillId="28" borderId="24" xfId="36" applyFill="1" applyBorder="1" applyAlignment="1">
      <alignment horizontal="center"/>
    </xf>
    <xf numFmtId="0" fontId="1" fillId="28" borderId="68" xfId="36" applyFill="1" applyBorder="1" applyAlignment="1">
      <alignment horizontal="center"/>
    </xf>
    <xf numFmtId="0" fontId="1" fillId="30" borderId="68" xfId="36" applyFill="1" applyBorder="1" applyAlignment="1">
      <alignment horizontal="center"/>
    </xf>
    <xf numFmtId="0" fontId="1" fillId="31" borderId="68" xfId="36" applyFill="1" applyBorder="1" applyAlignment="1">
      <alignment horizontal="center"/>
    </xf>
    <xf numFmtId="0" fontId="1" fillId="31" borderId="69" xfId="36" applyFill="1" applyBorder="1" applyAlignment="1">
      <alignment horizontal="center"/>
    </xf>
    <xf numFmtId="0" fontId="1" fillId="25" borderId="40" xfId="36" quotePrefix="1" applyFill="1" applyBorder="1" applyAlignment="1">
      <alignment horizontal="center"/>
    </xf>
    <xf numFmtId="0" fontId="1" fillId="25" borderId="59" xfId="36" quotePrefix="1" applyFill="1" applyBorder="1" applyAlignment="1">
      <alignment horizontal="center"/>
    </xf>
    <xf numFmtId="0" fontId="1" fillId="25" borderId="77" xfId="36" quotePrefix="1" applyFill="1" applyBorder="1" applyAlignment="1">
      <alignment horizontal="center"/>
    </xf>
    <xf numFmtId="0" fontId="1" fillId="25" borderId="75" xfId="36" quotePrefix="1" applyFill="1" applyBorder="1" applyAlignment="1">
      <alignment horizontal="center"/>
    </xf>
    <xf numFmtId="0" fontId="1" fillId="25" borderId="77" xfId="36" applyFill="1" applyBorder="1" applyAlignment="1">
      <alignment horizontal="center"/>
    </xf>
    <xf numFmtId="0" fontId="0" fillId="32" borderId="82" xfId="0" applyFill="1" applyBorder="1" applyAlignment="1">
      <alignment horizontal="center"/>
    </xf>
    <xf numFmtId="0" fontId="1" fillId="0" borderId="0" xfId="36" applyFill="1" applyBorder="1" applyAlignment="1">
      <alignment horizontal="center" vertical="center"/>
    </xf>
    <xf numFmtId="0" fontId="0" fillId="37" borderId="90" xfId="0" applyFill="1" applyBorder="1" applyAlignment="1">
      <alignment horizontal="center"/>
    </xf>
    <xf numFmtId="0" fontId="1" fillId="0" borderId="0" xfId="36" applyFont="1" applyAlignment="1">
      <alignment horizontal="center" vertical="center"/>
    </xf>
    <xf numFmtId="0" fontId="1" fillId="0" borderId="0" xfId="36" applyFont="1" applyFill="1" applyAlignment="1">
      <alignment horizontal="center" vertical="center"/>
    </xf>
    <xf numFmtId="0" fontId="1" fillId="0" borderId="0" xfId="36" applyFont="1" applyBorder="1" applyAlignment="1">
      <alignment horizontal="center" vertical="center"/>
    </xf>
    <xf numFmtId="0" fontId="29" fillId="0" borderId="99" xfId="36" applyFont="1" applyBorder="1" applyAlignment="1">
      <alignment horizontal="center" vertical="center"/>
    </xf>
    <xf numFmtId="0" fontId="1" fillId="0" borderId="0" xfId="36" applyFont="1" applyAlignment="1">
      <alignment vertical="center"/>
    </xf>
    <xf numFmtId="0" fontId="2" fillId="20" borderId="73" xfId="36" applyFont="1" applyFill="1" applyBorder="1" applyAlignment="1">
      <alignment horizontal="center" vertical="center"/>
    </xf>
    <xf numFmtId="0" fontId="2" fillId="0" borderId="0" xfId="36" applyFont="1" applyFill="1" applyBorder="1" applyAlignment="1">
      <alignment horizontal="center" vertical="center"/>
    </xf>
    <xf numFmtId="0" fontId="10" fillId="0" borderId="0" xfId="36" applyFont="1" applyAlignment="1">
      <alignment vertical="center"/>
    </xf>
    <xf numFmtId="0" fontId="1" fillId="0" borderId="0" xfId="36" applyFont="1" applyFill="1" applyBorder="1" applyAlignment="1">
      <alignment horizontal="center" vertical="center"/>
    </xf>
    <xf numFmtId="0" fontId="1" fillId="0" borderId="79" xfId="36" applyFont="1" applyBorder="1" applyAlignment="1">
      <alignment vertical="center"/>
    </xf>
    <xf numFmtId="0" fontId="1" fillId="0" borderId="22" xfId="36" applyFont="1" applyBorder="1" applyAlignment="1">
      <alignment horizontal="center" vertical="center"/>
    </xf>
    <xf numFmtId="14" fontId="31" fillId="0" borderId="0" xfId="36" applyNumberFormat="1" applyFont="1" applyAlignment="1">
      <alignment vertical="center"/>
    </xf>
    <xf numFmtId="0" fontId="1" fillId="0" borderId="0" xfId="36" applyAlignment="1">
      <alignment horizontal="left"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20" borderId="9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horizontal="left" vertical="center" wrapText="1"/>
    </xf>
    <xf numFmtId="14" fontId="31" fillId="0" borderId="0" xfId="0" applyNumberFormat="1" applyFont="1" applyAlignment="1">
      <alignment vertical="center"/>
    </xf>
    <xf numFmtId="0" fontId="1" fillId="25" borderId="63" xfId="36" applyFill="1" applyBorder="1" applyAlignment="1">
      <alignment horizontal="center"/>
    </xf>
    <xf numFmtId="0" fontId="1" fillId="39" borderId="11" xfId="36" applyFont="1" applyFill="1" applyBorder="1" applyAlignment="1">
      <alignment horizontal="center"/>
    </xf>
    <xf numFmtId="0" fontId="2" fillId="39" borderId="24" xfId="36" applyFont="1" applyFill="1" applyBorder="1" applyAlignment="1">
      <alignment horizontal="center"/>
    </xf>
    <xf numFmtId="0" fontId="2" fillId="39" borderId="68" xfId="36" applyFont="1" applyFill="1" applyBorder="1" applyAlignment="1">
      <alignment horizontal="center"/>
    </xf>
    <xf numFmtId="0" fontId="2" fillId="39" borderId="69" xfId="36" applyFont="1" applyFill="1" applyBorder="1" applyAlignment="1">
      <alignment horizontal="center"/>
    </xf>
    <xf numFmtId="0" fontId="2" fillId="39" borderId="70" xfId="36" applyFont="1" applyFill="1" applyBorder="1" applyAlignment="1">
      <alignment horizontal="center"/>
    </xf>
    <xf numFmtId="0" fontId="2" fillId="39" borderId="74" xfId="36" applyFont="1" applyFill="1" applyBorder="1" applyAlignment="1">
      <alignment horizontal="center"/>
    </xf>
    <xf numFmtId="0" fontId="2" fillId="39" borderId="41" xfId="36" applyFont="1" applyFill="1" applyBorder="1" applyAlignment="1">
      <alignment horizontal="center"/>
    </xf>
    <xf numFmtId="0" fontId="2" fillId="38" borderId="41" xfId="0" applyFont="1" applyFill="1" applyBorder="1" applyAlignment="1">
      <alignment horizontal="center"/>
    </xf>
    <xf numFmtId="0" fontId="2" fillId="38" borderId="42" xfId="0" applyFont="1" applyFill="1" applyBorder="1" applyAlignment="1">
      <alignment horizontal="center"/>
    </xf>
    <xf numFmtId="0" fontId="2" fillId="38" borderId="43" xfId="0" applyFont="1" applyFill="1" applyBorder="1" applyAlignment="1">
      <alignment horizontal="center"/>
    </xf>
    <xf numFmtId="0" fontId="1" fillId="38" borderId="11" xfId="0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2" fillId="20" borderId="26" xfId="0" applyFont="1" applyFill="1" applyBorder="1" applyAlignment="1">
      <alignment horizontal="center"/>
    </xf>
    <xf numFmtId="0" fontId="32" fillId="0" borderId="0" xfId="0" applyFont="1" applyAlignment="1">
      <alignment horizontal="left" vertical="center"/>
    </xf>
    <xf numFmtId="0" fontId="2" fillId="20" borderId="83" xfId="0" applyFont="1" applyFill="1" applyBorder="1" applyAlignment="1">
      <alignment horizontal="center"/>
    </xf>
    <xf numFmtId="0" fontId="2" fillId="0" borderId="83" xfId="0" applyFont="1" applyBorder="1" applyAlignment="1">
      <alignment horizontal="center" vertical="center"/>
    </xf>
    <xf numFmtId="0" fontId="29" fillId="0" borderId="100" xfId="0" applyFont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0" fillId="0" borderId="101" xfId="0" applyFill="1" applyBorder="1" applyAlignment="1">
      <alignment horizontal="center" vertical="center"/>
    </xf>
    <xf numFmtId="0" fontId="0" fillId="21" borderId="0" xfId="0" applyFill="1" applyProtection="1">
      <protection locked="0"/>
    </xf>
    <xf numFmtId="0" fontId="6" fillId="0" borderId="0" xfId="0" applyFont="1"/>
    <xf numFmtId="0" fontId="1" fillId="0" borderId="35" xfId="0" applyFont="1" applyBorder="1" applyAlignment="1">
      <alignment horizontal="center"/>
    </xf>
    <xf numFmtId="0" fontId="1" fillId="22" borderId="0" xfId="0" applyFont="1" applyFill="1" applyAlignment="1">
      <alignment horizontal="center"/>
    </xf>
    <xf numFmtId="0" fontId="1" fillId="0" borderId="58" xfId="0" applyFont="1" applyFill="1" applyBorder="1" applyAlignment="1">
      <alignment horizontal="center"/>
    </xf>
    <xf numFmtId="0" fontId="1" fillId="26" borderId="26" xfId="0" applyFont="1" applyFill="1" applyBorder="1" applyAlignment="1"/>
    <xf numFmtId="0" fontId="1" fillId="26" borderId="27" xfId="0" applyFont="1" applyFill="1" applyBorder="1" applyAlignment="1"/>
    <xf numFmtId="0" fontId="1" fillId="25" borderId="40" xfId="0" quotePrefix="1" applyFont="1" applyFill="1" applyBorder="1" applyAlignment="1" applyProtection="1">
      <alignment horizontal="center"/>
      <protection locked="0"/>
    </xf>
    <xf numFmtId="0" fontId="1" fillId="25" borderId="59" xfId="0" quotePrefix="1" applyFont="1" applyFill="1" applyBorder="1" applyAlignment="1" applyProtection="1">
      <alignment horizontal="center"/>
      <protection locked="0"/>
    </xf>
    <xf numFmtId="0" fontId="1" fillId="25" borderId="26" xfId="0" quotePrefix="1" applyFont="1" applyFill="1" applyBorder="1" applyAlignment="1" applyProtection="1">
      <alignment horizontal="center"/>
      <protection locked="0"/>
    </xf>
    <xf numFmtId="0" fontId="1" fillId="25" borderId="27" xfId="0" quotePrefix="1" applyFont="1" applyFill="1" applyBorder="1" applyAlignment="1" applyProtection="1">
      <alignment horizontal="center"/>
      <protection locked="0"/>
    </xf>
    <xf numFmtId="0" fontId="1" fillId="0" borderId="97" xfId="0" applyFont="1" applyFill="1" applyBorder="1" applyAlignment="1">
      <alignment horizontal="center"/>
    </xf>
    <xf numFmtId="0" fontId="1" fillId="20" borderId="86" xfId="0" quotePrefix="1" applyFont="1" applyFill="1" applyBorder="1" applyAlignment="1">
      <alignment horizontal="center"/>
    </xf>
    <xf numFmtId="0" fontId="1" fillId="20" borderId="84" xfId="0" quotePrefix="1" applyFont="1" applyFill="1" applyBorder="1" applyAlignment="1">
      <alignment horizontal="center"/>
    </xf>
    <xf numFmtId="0" fontId="1" fillId="26" borderId="98" xfId="0" applyFont="1" applyFill="1" applyBorder="1" applyAlignment="1"/>
    <xf numFmtId="0" fontId="1" fillId="26" borderId="103" xfId="0" applyFont="1" applyFill="1" applyBorder="1" applyAlignment="1"/>
    <xf numFmtId="0" fontId="1" fillId="25" borderId="86" xfId="0" quotePrefix="1" applyFont="1" applyFill="1" applyBorder="1" applyAlignment="1" applyProtection="1">
      <alignment horizontal="center"/>
      <protection locked="0"/>
    </xf>
    <xf numFmtId="0" fontId="1" fillId="25" borderId="84" xfId="0" quotePrefix="1" applyFont="1" applyFill="1" applyBorder="1" applyAlignment="1" applyProtection="1">
      <alignment horizontal="center"/>
      <protection locked="0"/>
    </xf>
    <xf numFmtId="0" fontId="1" fillId="20" borderId="98" xfId="0" quotePrefix="1" applyFont="1" applyFill="1" applyBorder="1" applyAlignment="1">
      <alignment horizontal="center"/>
    </xf>
    <xf numFmtId="0" fontId="1" fillId="20" borderId="103" xfId="0" quotePrefix="1" applyFont="1" applyFill="1" applyBorder="1" applyAlignment="1">
      <alignment horizontal="center"/>
    </xf>
    <xf numFmtId="0" fontId="1" fillId="26" borderId="86" xfId="0" applyFont="1" applyFill="1" applyBorder="1" applyAlignment="1"/>
    <xf numFmtId="0" fontId="1" fillId="26" borderId="84" xfId="0" applyFont="1" applyFill="1" applyBorder="1" applyAlignment="1"/>
    <xf numFmtId="0" fontId="1" fillId="0" borderId="105" xfId="0" applyFont="1" applyFill="1" applyBorder="1" applyAlignment="1">
      <alignment horizontal="center"/>
    </xf>
    <xf numFmtId="0" fontId="1" fillId="20" borderId="87" xfId="0" quotePrefix="1" applyFont="1" applyFill="1" applyBorder="1" applyAlignment="1">
      <alignment horizontal="center"/>
    </xf>
    <xf numFmtId="0" fontId="1" fillId="20" borderId="88" xfId="0" quotePrefix="1" applyFont="1" applyFill="1" applyBorder="1" applyAlignment="1">
      <alignment horizontal="center"/>
    </xf>
    <xf numFmtId="0" fontId="1" fillId="20" borderId="106" xfId="0" quotePrefix="1" applyFont="1" applyFill="1" applyBorder="1" applyAlignment="1">
      <alignment horizontal="center"/>
    </xf>
    <xf numFmtId="0" fontId="1" fillId="20" borderId="107" xfId="0" quotePrefix="1" applyFont="1" applyFill="1" applyBorder="1" applyAlignment="1">
      <alignment horizontal="center"/>
    </xf>
    <xf numFmtId="0" fontId="1" fillId="26" borderId="87" xfId="0" applyFont="1" applyFill="1" applyBorder="1" applyAlignment="1"/>
    <xf numFmtId="0" fontId="1" fillId="26" borderId="88" xfId="0" applyFont="1" applyFill="1" applyBorder="1" applyAlignment="1"/>
    <xf numFmtId="0" fontId="1" fillId="22" borderId="0" xfId="0" applyFont="1" applyFill="1" applyBorder="1"/>
    <xf numFmtId="0" fontId="2" fillId="0" borderId="83" xfId="0" applyFont="1" applyBorder="1" applyAlignment="1">
      <alignment horizontal="center"/>
    </xf>
    <xf numFmtId="0" fontId="7" fillId="22" borderId="0" xfId="0" applyFont="1" applyFill="1"/>
    <xf numFmtId="0" fontId="45" fillId="22" borderId="0" xfId="0" applyFont="1" applyFill="1" applyAlignment="1">
      <alignment horizontal="center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0" quotePrefix="1" applyFont="1" applyFill="1" applyBorder="1" applyAlignment="1">
      <alignment horizontal="center"/>
    </xf>
    <xf numFmtId="0" fontId="1" fillId="0" borderId="0" xfId="0" applyFont="1" applyFill="1" applyBorder="1"/>
    <xf numFmtId="0" fontId="10" fillId="0" borderId="0" xfId="0" quotePrefix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" fillId="0" borderId="24" xfId="0" applyFont="1" applyFill="1" applyBorder="1" applyAlignment="1">
      <alignment horizontal="center"/>
    </xf>
    <xf numFmtId="0" fontId="1" fillId="25" borderId="47" xfId="0" quotePrefix="1" applyFont="1" applyFill="1" applyBorder="1" applyAlignment="1" applyProtection="1">
      <alignment horizontal="center"/>
      <protection locked="0"/>
    </xf>
    <xf numFmtId="0" fontId="1" fillId="25" borderId="48" xfId="0" quotePrefix="1" applyFont="1" applyFill="1" applyBorder="1" applyAlignment="1" applyProtection="1">
      <alignment horizontal="center"/>
      <protection locked="0"/>
    </xf>
    <xf numFmtId="0" fontId="1" fillId="0" borderId="104" xfId="0" applyFont="1" applyFill="1" applyBorder="1" applyAlignment="1">
      <alignment horizontal="center"/>
    </xf>
    <xf numFmtId="0" fontId="1" fillId="0" borderId="109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34" fillId="0" borderId="0" xfId="0" applyFont="1" applyFill="1" applyBorder="1" applyAlignment="1">
      <alignment horizontal="center"/>
    </xf>
    <xf numFmtId="0" fontId="0" fillId="25" borderId="86" xfId="0" applyFill="1" applyBorder="1" applyAlignment="1">
      <alignment horizontal="center"/>
    </xf>
    <xf numFmtId="0" fontId="0" fillId="25" borderId="83" xfId="0" applyFill="1" applyBorder="1" applyAlignment="1">
      <alignment horizontal="center"/>
    </xf>
    <xf numFmtId="0" fontId="0" fillId="25" borderId="103" xfId="0" applyFill="1" applyBorder="1" applyAlignment="1">
      <alignment horizontal="center"/>
    </xf>
    <xf numFmtId="0" fontId="0" fillId="22" borderId="87" xfId="0" applyFill="1" applyBorder="1" applyAlignment="1">
      <alignment horizontal="center"/>
    </xf>
    <xf numFmtId="0" fontId="0" fillId="22" borderId="108" xfId="0" applyFill="1" applyBorder="1" applyAlignment="1">
      <alignment horizontal="center"/>
    </xf>
    <xf numFmtId="0" fontId="0" fillId="22" borderId="107" xfId="0" applyFill="1" applyBorder="1" applyAlignment="1">
      <alignment horizontal="center"/>
    </xf>
    <xf numFmtId="0" fontId="0" fillId="0" borderId="83" xfId="0" applyFill="1" applyBorder="1" applyAlignment="1">
      <alignment horizontal="center"/>
    </xf>
    <xf numFmtId="0" fontId="0" fillId="25" borderId="84" xfId="0" applyFill="1" applyBorder="1" applyAlignment="1">
      <alignment horizontal="center"/>
    </xf>
    <xf numFmtId="0" fontId="0" fillId="0" borderId="108" xfId="0" applyFill="1" applyBorder="1" applyAlignment="1">
      <alignment horizontal="center"/>
    </xf>
    <xf numFmtId="0" fontId="0" fillId="22" borderId="88" xfId="0" applyFill="1" applyBorder="1" applyAlignment="1">
      <alignment horizontal="center"/>
    </xf>
    <xf numFmtId="0" fontId="1" fillId="0" borderId="0" xfId="0" applyFont="1" applyFill="1" applyBorder="1" applyAlignment="1"/>
    <xf numFmtId="0" fontId="0" fillId="0" borderId="86" xfId="0" applyFill="1" applyBorder="1" applyAlignment="1">
      <alignment horizontal="center"/>
    </xf>
    <xf numFmtId="0" fontId="0" fillId="0" borderId="103" xfId="0" applyFill="1" applyBorder="1" applyAlignment="1">
      <alignment horizontal="center"/>
    </xf>
    <xf numFmtId="0" fontId="1" fillId="22" borderId="108" xfId="0" applyFont="1" applyFill="1" applyBorder="1" applyAlignment="1">
      <alignment horizontal="center"/>
    </xf>
    <xf numFmtId="0" fontId="0" fillId="0" borderId="84" xfId="0" applyFill="1" applyBorder="1" applyAlignment="1">
      <alignment horizontal="center"/>
    </xf>
    <xf numFmtId="0" fontId="1" fillId="28" borderId="24" xfId="0" applyFont="1" applyFill="1" applyBorder="1" applyAlignment="1">
      <alignment horizontal="center"/>
    </xf>
    <xf numFmtId="0" fontId="1" fillId="28" borderId="104" xfId="0" applyFont="1" applyFill="1" applyBorder="1" applyAlignment="1">
      <alignment horizontal="center"/>
    </xf>
    <xf numFmtId="0" fontId="1" fillId="30" borderId="104" xfId="0" applyFont="1" applyFill="1" applyBorder="1" applyAlignment="1">
      <alignment horizontal="center"/>
    </xf>
    <xf numFmtId="0" fontId="1" fillId="30" borderId="109" xfId="0" applyFont="1" applyFill="1" applyBorder="1" applyAlignment="1">
      <alignment horizontal="center"/>
    </xf>
    <xf numFmtId="0" fontId="2" fillId="20" borderId="83" xfId="0" applyFont="1" applyFill="1" applyBorder="1" applyAlignment="1">
      <alignment horizontal="center" textRotation="90"/>
    </xf>
    <xf numFmtId="0" fontId="1" fillId="23" borderId="83" xfId="0" applyFont="1" applyFill="1" applyBorder="1" applyAlignment="1">
      <alignment horizontal="center"/>
    </xf>
    <xf numFmtId="0" fontId="0" fillId="20" borderId="83" xfId="0" applyFill="1" applyBorder="1" applyAlignment="1">
      <alignment horizontal="center"/>
    </xf>
    <xf numFmtId="0" fontId="2" fillId="20" borderId="83" xfId="0" applyFont="1" applyFill="1" applyBorder="1" applyAlignment="1" applyProtection="1">
      <alignment horizontal="center" textRotation="90"/>
    </xf>
    <xf numFmtId="0" fontId="2" fillId="20" borderId="83" xfId="0" applyFont="1" applyFill="1" applyBorder="1" applyAlignment="1" applyProtection="1">
      <alignment horizontal="center"/>
    </xf>
    <xf numFmtId="0" fontId="1" fillId="23" borderId="83" xfId="0" applyFont="1" applyFill="1" applyBorder="1" applyAlignment="1" applyProtection="1">
      <alignment horizontal="center"/>
    </xf>
    <xf numFmtId="0" fontId="0" fillId="20" borderId="83" xfId="0" applyFill="1" applyBorder="1" applyAlignment="1" applyProtection="1">
      <alignment horizontal="center"/>
    </xf>
    <xf numFmtId="0" fontId="1" fillId="0" borderId="0" xfId="0" applyFont="1" applyProtection="1"/>
    <xf numFmtId="0" fontId="0" fillId="20" borderId="118" xfId="0" applyFill="1" applyBorder="1" applyAlignment="1">
      <alignment horizontal="center"/>
    </xf>
    <xf numFmtId="0" fontId="1" fillId="23" borderId="118" xfId="0" applyFont="1" applyFill="1" applyBorder="1" applyAlignment="1">
      <alignment horizontal="center"/>
    </xf>
    <xf numFmtId="0" fontId="2" fillId="20" borderId="118" xfId="0" applyFont="1" applyFill="1" applyBorder="1" applyAlignment="1">
      <alignment horizontal="center" textRotation="90"/>
    </xf>
    <xf numFmtId="0" fontId="2" fillId="20" borderId="118" xfId="0" applyFont="1" applyFill="1" applyBorder="1" applyAlignment="1">
      <alignment horizontal="center"/>
    </xf>
    <xf numFmtId="0" fontId="1" fillId="39" borderId="11" xfId="0" applyFont="1" applyFill="1" applyBorder="1" applyAlignment="1">
      <alignment horizontal="center"/>
    </xf>
    <xf numFmtId="0" fontId="2" fillId="39" borderId="41" xfId="0" applyFont="1" applyFill="1" applyBorder="1" applyAlignment="1" applyProtection="1">
      <alignment horizontal="center"/>
      <protection locked="0"/>
    </xf>
    <xf numFmtId="0" fontId="2" fillId="39" borderId="85" xfId="0" applyFont="1" applyFill="1" applyBorder="1" applyAlignment="1" applyProtection="1">
      <alignment horizontal="center"/>
      <protection locked="0"/>
    </xf>
    <xf numFmtId="0" fontId="2" fillId="39" borderId="74" xfId="0" applyFont="1" applyFill="1" applyBorder="1" applyAlignment="1" applyProtection="1">
      <alignment horizontal="center"/>
      <protection locked="0"/>
    </xf>
    <xf numFmtId="0" fontId="2" fillId="39" borderId="41" xfId="0" applyFont="1" applyFill="1" applyBorder="1" applyAlignment="1">
      <alignment horizontal="center"/>
    </xf>
    <xf numFmtId="0" fontId="2" fillId="39" borderId="120" xfId="0" applyFont="1" applyFill="1" applyBorder="1" applyAlignment="1">
      <alignment horizontal="center"/>
    </xf>
    <xf numFmtId="0" fontId="2" fillId="39" borderId="74" xfId="0" applyFont="1" applyFill="1" applyBorder="1" applyAlignment="1">
      <alignment horizontal="center"/>
    </xf>
    <xf numFmtId="0" fontId="2" fillId="39" borderId="24" xfId="0" applyFont="1" applyFill="1" applyBorder="1" applyAlignment="1">
      <alignment horizontal="center"/>
    </xf>
    <xf numFmtId="0" fontId="2" fillId="39" borderId="121" xfId="0" applyFont="1" applyFill="1" applyBorder="1" applyAlignment="1">
      <alignment horizontal="center"/>
    </xf>
    <xf numFmtId="0" fontId="2" fillId="39" borderId="109" xfId="0" applyFont="1" applyFill="1" applyBorder="1" applyAlignment="1">
      <alignment horizontal="center"/>
    </xf>
    <xf numFmtId="0" fontId="2" fillId="20" borderId="122" xfId="0" applyFont="1" applyFill="1" applyBorder="1" applyAlignment="1">
      <alignment horizontal="center"/>
    </xf>
    <xf numFmtId="0" fontId="30" fillId="20" borderId="118" xfId="0" applyFont="1" applyFill="1" applyBorder="1" applyAlignment="1">
      <alignment horizontal="center"/>
    </xf>
    <xf numFmtId="0" fontId="1" fillId="20" borderId="118" xfId="0" applyFont="1" applyFill="1" applyBorder="1" applyAlignment="1">
      <alignment horizontal="center"/>
    </xf>
    <xf numFmtId="0" fontId="2" fillId="0" borderId="123" xfId="0" applyFont="1" applyBorder="1" applyAlignment="1">
      <alignment horizontal="center"/>
    </xf>
    <xf numFmtId="0" fontId="2" fillId="20" borderId="87" xfId="0" applyFont="1" applyFill="1" applyBorder="1" applyAlignment="1">
      <alignment horizontal="center"/>
    </xf>
    <xf numFmtId="0" fontId="30" fillId="20" borderId="108" xfId="0" applyFont="1" applyFill="1" applyBorder="1" applyAlignment="1">
      <alignment horizontal="center"/>
    </xf>
    <xf numFmtId="0" fontId="1" fillId="20" borderId="108" xfId="0" applyFont="1" applyFill="1" applyBorder="1" applyAlignment="1">
      <alignment horizontal="center"/>
    </xf>
    <xf numFmtId="0" fontId="2" fillId="0" borderId="88" xfId="0" applyFont="1" applyBorder="1" applyAlignment="1">
      <alignment horizontal="center"/>
    </xf>
    <xf numFmtId="0" fontId="1" fillId="0" borderId="46" xfId="0" quotePrefix="1" applyFont="1" applyFill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1" fillId="25" borderId="24" xfId="0" applyFont="1" applyFill="1" applyBorder="1" applyAlignment="1">
      <alignment horizontal="center"/>
    </xf>
    <xf numFmtId="0" fontId="1" fillId="25" borderId="121" xfId="0" applyFont="1" applyFill="1" applyBorder="1" applyAlignment="1">
      <alignment horizontal="center"/>
    </xf>
    <xf numFmtId="0" fontId="1" fillId="25" borderId="109" xfId="0" applyFont="1" applyFill="1" applyBorder="1" applyAlignment="1">
      <alignment horizontal="center"/>
    </xf>
    <xf numFmtId="0" fontId="1" fillId="22" borderId="124" xfId="36" applyFill="1" applyBorder="1" applyAlignment="1">
      <alignment horizontal="center"/>
    </xf>
    <xf numFmtId="0" fontId="1" fillId="22" borderId="124" xfId="36" quotePrefix="1" applyFill="1" applyBorder="1" applyAlignment="1">
      <alignment horizontal="center"/>
    </xf>
    <xf numFmtId="0" fontId="0" fillId="29" borderId="33" xfId="0" applyFill="1" applyBorder="1" applyAlignment="1">
      <alignment horizontal="center"/>
    </xf>
    <xf numFmtId="0" fontId="0" fillId="29" borderId="33" xfId="0" applyFill="1" applyBorder="1" applyAlignment="1">
      <alignment horizontal="center"/>
    </xf>
    <xf numFmtId="0" fontId="0" fillId="29" borderId="33" xfId="0" applyFill="1" applyBorder="1" applyAlignment="1">
      <alignment horizontal="center"/>
    </xf>
    <xf numFmtId="0" fontId="0" fillId="29" borderId="33" xfId="0" applyFill="1" applyBorder="1" applyAlignment="1">
      <alignment horizontal="center"/>
    </xf>
    <xf numFmtId="0" fontId="0" fillId="29" borderId="33" xfId="0" applyFill="1" applyBorder="1" applyAlignment="1">
      <alignment horizontal="center"/>
    </xf>
    <xf numFmtId="0" fontId="0" fillId="29" borderId="33" xfId="0" applyFill="1" applyBorder="1" applyAlignment="1" applyProtection="1">
      <alignment horizontal="center"/>
    </xf>
    <xf numFmtId="0" fontId="0" fillId="29" borderId="33" xfId="0" applyFill="1" applyBorder="1" applyAlignment="1">
      <alignment horizontal="center"/>
    </xf>
    <xf numFmtId="0" fontId="0" fillId="29" borderId="33" xfId="0" applyFill="1" applyBorder="1" applyAlignment="1">
      <alignment horizontal="center"/>
    </xf>
    <xf numFmtId="0" fontId="0" fillId="37" borderId="137" xfId="0" applyFill="1" applyBorder="1" applyAlignment="1">
      <alignment horizontal="center"/>
    </xf>
    <xf numFmtId="0" fontId="1" fillId="22" borderId="144" xfId="36" applyFill="1" applyBorder="1" applyAlignment="1">
      <alignment horizontal="center"/>
    </xf>
    <xf numFmtId="0" fontId="1" fillId="22" borderId="144" xfId="36" quotePrefix="1" applyFill="1" applyBorder="1" applyAlignment="1">
      <alignment horizontal="center"/>
    </xf>
    <xf numFmtId="0" fontId="0" fillId="40" borderId="144" xfId="0" applyFill="1" applyBorder="1" applyAlignment="1">
      <alignment horizontal="center"/>
    </xf>
    <xf numFmtId="0" fontId="0" fillId="40" borderId="145" xfId="0" applyFill="1" applyBorder="1" applyAlignment="1">
      <alignment horizontal="center"/>
    </xf>
    <xf numFmtId="0" fontId="0" fillId="22" borderId="144" xfId="0" applyFill="1" applyBorder="1" applyAlignment="1">
      <alignment horizontal="center"/>
    </xf>
    <xf numFmtId="0" fontId="0" fillId="22" borderId="144" xfId="0" quotePrefix="1" applyFill="1" applyBorder="1" applyAlignment="1">
      <alignment horizontal="center"/>
    </xf>
    <xf numFmtId="0" fontId="0" fillId="37" borderId="117" xfId="0" applyFill="1" applyBorder="1" applyAlignment="1">
      <alignment horizontal="center"/>
    </xf>
    <xf numFmtId="0" fontId="0" fillId="37" borderId="117" xfId="0" applyFill="1" applyBorder="1" applyAlignment="1" applyProtection="1">
      <alignment horizontal="center"/>
    </xf>
    <xf numFmtId="0" fontId="0" fillId="0" borderId="0" xfId="0" applyBorder="1" applyAlignment="1">
      <alignment horizontal="center" vertical="center" wrapText="1"/>
    </xf>
    <xf numFmtId="0" fontId="2" fillId="20" borderId="144" xfId="0" applyFont="1" applyFill="1" applyBorder="1" applyAlignment="1">
      <alignment horizontal="center"/>
    </xf>
    <xf numFmtId="0" fontId="2" fillId="0" borderId="144" xfId="0" applyFont="1" applyBorder="1" applyAlignment="1">
      <alignment horizontal="center" vertical="center"/>
    </xf>
    <xf numFmtId="0" fontId="29" fillId="0" borderId="148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" fillId="35" borderId="41" xfId="0" applyFont="1" applyFill="1" applyBorder="1" applyAlignment="1">
      <alignment horizontal="center"/>
    </xf>
    <xf numFmtId="0" fontId="2" fillId="35" borderId="149" xfId="0" applyFont="1" applyFill="1" applyBorder="1" applyAlignment="1">
      <alignment horizontal="center"/>
    </xf>
    <xf numFmtId="0" fontId="0" fillId="25" borderId="149" xfId="0" applyFill="1" applyBorder="1" applyAlignment="1">
      <alignment horizontal="center"/>
    </xf>
    <xf numFmtId="0" fontId="1" fillId="20" borderId="150" xfId="0" quotePrefix="1" applyFont="1" applyFill="1" applyBorder="1" applyAlignment="1">
      <alignment horizontal="center"/>
    </xf>
    <xf numFmtId="0" fontId="1" fillId="20" borderId="151" xfId="0" quotePrefix="1" applyFont="1" applyFill="1" applyBorder="1" applyAlignment="1">
      <alignment horizontal="center"/>
    </xf>
    <xf numFmtId="0" fontId="1" fillId="26" borderId="150" xfId="0" applyFont="1" applyFill="1" applyBorder="1" applyAlignment="1"/>
    <xf numFmtId="0" fontId="1" fillId="26" borderId="151" xfId="0" applyFont="1" applyFill="1" applyBorder="1" applyAlignment="1"/>
    <xf numFmtId="0" fontId="0" fillId="25" borderId="150" xfId="0" quotePrefix="1" applyFill="1" applyBorder="1" applyAlignment="1">
      <alignment horizontal="center"/>
    </xf>
    <xf numFmtId="0" fontId="0" fillId="25" borderId="151" xfId="0" quotePrefix="1" applyFill="1" applyBorder="1" applyAlignment="1">
      <alignment horizontal="center"/>
    </xf>
    <xf numFmtId="0" fontId="0" fillId="26" borderId="150" xfId="0" applyFill="1" applyBorder="1" applyAlignment="1"/>
    <xf numFmtId="0" fontId="0" fillId="26" borderId="151" xfId="0" applyFill="1" applyBorder="1" applyAlignment="1"/>
    <xf numFmtId="0" fontId="2" fillId="35" borderId="74" xfId="0" applyFont="1" applyFill="1" applyBorder="1" applyAlignment="1">
      <alignment horizontal="center"/>
    </xf>
    <xf numFmtId="0" fontId="0" fillId="25" borderId="74" xfId="0" applyFill="1" applyBorder="1" applyAlignment="1">
      <alignment horizontal="center"/>
    </xf>
    <xf numFmtId="0" fontId="1" fillId="20" borderId="87" xfId="0" applyFont="1" applyFill="1" applyBorder="1" applyAlignment="1">
      <alignment horizontal="center"/>
    </xf>
    <xf numFmtId="0" fontId="1" fillId="20" borderId="88" xfId="0" applyFont="1" applyFill="1" applyBorder="1" applyAlignment="1">
      <alignment horizontal="center"/>
    </xf>
    <xf numFmtId="0" fontId="1" fillId="26" borderId="87" xfId="0" applyFont="1" applyFill="1" applyBorder="1" applyAlignment="1">
      <alignment horizontal="center"/>
    </xf>
    <xf numFmtId="0" fontId="1" fillId="26" borderId="88" xfId="0" applyFont="1" applyFill="1" applyBorder="1" applyAlignment="1">
      <alignment horizontal="center"/>
    </xf>
    <xf numFmtId="0" fontId="2" fillId="25" borderId="150" xfId="0" applyFont="1" applyFill="1" applyBorder="1" applyAlignment="1">
      <alignment horizontal="center"/>
    </xf>
    <xf numFmtId="0" fontId="30" fillId="20" borderId="144" xfId="0" applyFont="1" applyFill="1" applyBorder="1" applyAlignment="1">
      <alignment horizontal="center"/>
    </xf>
    <xf numFmtId="0" fontId="1" fillId="20" borderId="144" xfId="0" applyFont="1" applyFill="1" applyBorder="1" applyAlignment="1">
      <alignment horizontal="center"/>
    </xf>
    <xf numFmtId="0" fontId="2" fillId="0" borderId="151" xfId="0" applyFont="1" applyBorder="1" applyAlignment="1">
      <alignment horizontal="center"/>
    </xf>
    <xf numFmtId="0" fontId="0" fillId="30" borderId="149" xfId="0" applyFill="1" applyBorder="1" applyAlignment="1">
      <alignment horizontal="center"/>
    </xf>
    <xf numFmtId="0" fontId="2" fillId="25" borderId="87" xfId="0" applyFont="1" applyFill="1" applyBorder="1" applyAlignment="1">
      <alignment horizontal="center"/>
    </xf>
    <xf numFmtId="0" fontId="0" fillId="30" borderId="74" xfId="0" applyFill="1" applyBorder="1" applyAlignment="1">
      <alignment horizontal="center"/>
    </xf>
    <xf numFmtId="0" fontId="0" fillId="28" borderId="149" xfId="0" applyFill="1" applyBorder="1" applyAlignment="1">
      <alignment horizontal="center"/>
    </xf>
    <xf numFmtId="0" fontId="2" fillId="0" borderId="144" xfId="0" applyFont="1" applyBorder="1" applyAlignment="1">
      <alignment horizontal="center"/>
    </xf>
    <xf numFmtId="0" fontId="1" fillId="35" borderId="11" xfId="0" applyFont="1" applyFill="1" applyBorder="1" applyAlignment="1">
      <alignment horizontal="center"/>
    </xf>
    <xf numFmtId="0" fontId="2" fillId="20" borderId="144" xfId="0" applyFont="1" applyFill="1" applyBorder="1" applyAlignment="1">
      <alignment horizontal="center" textRotation="90"/>
    </xf>
    <xf numFmtId="0" fontId="1" fillId="23" borderId="144" xfId="0" applyFont="1" applyFill="1" applyBorder="1" applyAlignment="1">
      <alignment horizontal="center"/>
    </xf>
    <xf numFmtId="0" fontId="0" fillId="20" borderId="144" xfId="0" applyFill="1" applyBorder="1" applyAlignment="1">
      <alignment horizontal="center"/>
    </xf>
    <xf numFmtId="0" fontId="2" fillId="20" borderId="146" xfId="0" applyFont="1" applyFill="1" applyBorder="1" applyAlignment="1">
      <alignment horizontal="center" vertical="center"/>
    </xf>
    <xf numFmtId="0" fontId="2" fillId="20" borderId="145" xfId="0" applyFont="1" applyFill="1" applyBorder="1" applyAlignment="1">
      <alignment horizontal="center" vertical="center"/>
    </xf>
    <xf numFmtId="0" fontId="2" fillId="20" borderId="148" xfId="0" applyFont="1" applyFill="1" applyBorder="1" applyAlignment="1">
      <alignment horizontal="center" vertical="center"/>
    </xf>
    <xf numFmtId="0" fontId="2" fillId="20" borderId="11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24" borderId="144" xfId="0" applyFont="1" applyFill="1" applyBorder="1" applyAlignment="1">
      <alignment horizontal="center" vertical="center"/>
    </xf>
    <xf numFmtId="0" fontId="2" fillId="20" borderId="147" xfId="0" applyFont="1" applyFill="1" applyBorder="1" applyAlignment="1">
      <alignment horizontal="center" vertical="center"/>
    </xf>
    <xf numFmtId="0" fontId="1" fillId="28" borderId="17" xfId="0" applyFont="1" applyFill="1" applyBorder="1" applyAlignment="1">
      <alignment horizontal="center" vertical="center"/>
    </xf>
    <xf numFmtId="0" fontId="4" fillId="28" borderId="14" xfId="0" applyFont="1" applyFill="1" applyBorder="1" applyAlignment="1">
      <alignment horizontal="center" vertical="center"/>
    </xf>
    <xf numFmtId="0" fontId="4" fillId="28" borderId="21" xfId="0" applyFont="1" applyFill="1" applyBorder="1" applyAlignment="1">
      <alignment horizontal="center" vertical="center"/>
    </xf>
    <xf numFmtId="0" fontId="1" fillId="28" borderId="19" xfId="0" applyFont="1" applyFill="1" applyBorder="1" applyAlignment="1">
      <alignment horizontal="center" vertical="center"/>
    </xf>
    <xf numFmtId="0" fontId="0" fillId="28" borderId="15" xfId="0" applyFill="1" applyBorder="1" applyAlignment="1">
      <alignment horizontal="center" vertical="center"/>
    </xf>
    <xf numFmtId="0" fontId="0" fillId="28" borderId="23" xfId="0" applyFill="1" applyBorder="1" applyAlignment="1">
      <alignment horizontal="center" vertical="center"/>
    </xf>
    <xf numFmtId="0" fontId="9" fillId="0" borderId="144" xfId="0" applyFont="1" applyBorder="1" applyAlignment="1">
      <alignment horizontal="center" vertical="center" wrapText="1"/>
    </xf>
    <xf numFmtId="0" fontId="0" fillId="0" borderId="144" xfId="0" applyBorder="1" applyAlignment="1">
      <alignment horizontal="center" vertical="center" wrapText="1"/>
    </xf>
    <xf numFmtId="0" fontId="2" fillId="35" borderId="44" xfId="0" applyFont="1" applyFill="1" applyBorder="1" applyAlignment="1">
      <alignment horizontal="center"/>
    </xf>
    <xf numFmtId="0" fontId="2" fillId="35" borderId="45" xfId="0" applyFont="1" applyFill="1" applyBorder="1" applyAlignment="1">
      <alignment horizontal="center"/>
    </xf>
    <xf numFmtId="0" fontId="0" fillId="28" borderId="26" xfId="0" applyFill="1" applyBorder="1" applyAlignment="1">
      <alignment horizontal="center"/>
    </xf>
    <xf numFmtId="0" fontId="0" fillId="28" borderId="27" xfId="0" applyFill="1" applyBorder="1" applyAlignment="1">
      <alignment horizontal="center"/>
    </xf>
    <xf numFmtId="0" fontId="0" fillId="30" borderId="150" xfId="0" applyFill="1" applyBorder="1" applyAlignment="1">
      <alignment horizontal="center"/>
    </xf>
    <xf numFmtId="0" fontId="0" fillId="30" borderId="151" xfId="0" applyFill="1" applyBorder="1" applyAlignment="1">
      <alignment horizontal="center"/>
    </xf>
    <xf numFmtId="0" fontId="0" fillId="30" borderId="87" xfId="0" applyFill="1" applyBorder="1" applyAlignment="1">
      <alignment horizontal="center"/>
    </xf>
    <xf numFmtId="0" fontId="0" fillId="30" borderId="88" xfId="0" applyFill="1" applyBorder="1" applyAlignment="1">
      <alignment horizontal="center"/>
    </xf>
    <xf numFmtId="0" fontId="0" fillId="28" borderId="150" xfId="0" applyFill="1" applyBorder="1" applyAlignment="1">
      <alignment horizontal="center"/>
    </xf>
    <xf numFmtId="0" fontId="0" fillId="28" borderId="151" xfId="0" applyFill="1" applyBorder="1" applyAlignment="1">
      <alignment horizontal="center"/>
    </xf>
    <xf numFmtId="165" fontId="38" fillId="0" borderId="0" xfId="0" applyNumberFormat="1" applyFont="1" applyAlignment="1">
      <alignment horizontal="center"/>
    </xf>
    <xf numFmtId="2" fontId="0" fillId="0" borderId="18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146" xfId="0" applyFont="1" applyBorder="1" applyAlignment="1">
      <alignment horizontal="center"/>
    </xf>
    <xf numFmtId="0" fontId="1" fillId="0" borderId="145" xfId="0" applyFont="1" applyBorder="1" applyAlignment="1">
      <alignment horizontal="center"/>
    </xf>
    <xf numFmtId="0" fontId="1" fillId="23" borderId="148" xfId="0" applyFont="1" applyFill="1" applyBorder="1" applyAlignment="1">
      <alignment horizontal="center" vertical="center" textRotation="90"/>
    </xf>
    <xf numFmtId="0" fontId="1" fillId="23" borderId="13" xfId="0" applyFont="1" applyFill="1" applyBorder="1" applyAlignment="1">
      <alignment horizontal="center" vertical="center" textRotation="90"/>
    </xf>
    <xf numFmtId="0" fontId="1" fillId="23" borderId="11" xfId="0" applyFont="1" applyFill="1" applyBorder="1" applyAlignment="1">
      <alignment horizontal="center" vertical="center" textRotation="90"/>
    </xf>
    <xf numFmtId="0" fontId="0" fillId="0" borderId="146" xfId="0" applyBorder="1" applyAlignment="1">
      <alignment horizontal="center"/>
    </xf>
    <xf numFmtId="0" fontId="0" fillId="0" borderId="145" xfId="0" applyBorder="1" applyAlignment="1">
      <alignment horizontal="center"/>
    </xf>
    <xf numFmtId="0" fontId="1" fillId="23" borderId="144" xfId="0" applyFont="1" applyFill="1" applyBorder="1" applyAlignment="1">
      <alignment horizontal="center" vertical="center" textRotation="90"/>
    </xf>
    <xf numFmtId="0" fontId="1" fillId="0" borderId="144" xfId="0" applyFont="1" applyBorder="1" applyAlignment="1">
      <alignment horizontal="center"/>
    </xf>
    <xf numFmtId="0" fontId="0" fillId="0" borderId="144" xfId="0" applyBorder="1" applyAlignment="1">
      <alignment horizontal="center"/>
    </xf>
    <xf numFmtId="0" fontId="2" fillId="20" borderId="12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0" fillId="0" borderId="73" xfId="0" applyBorder="1" applyAlignment="1">
      <alignment horizontal="center" vertical="center" wrapText="1"/>
    </xf>
    <xf numFmtId="0" fontId="2" fillId="20" borderId="10" xfId="0" applyFont="1" applyFill="1" applyBorder="1" applyAlignment="1">
      <alignment horizontal="center" vertical="center"/>
    </xf>
    <xf numFmtId="0" fontId="2" fillId="20" borderId="16" xfId="0" applyFont="1" applyFill="1" applyBorder="1" applyAlignment="1">
      <alignment horizontal="center" vertical="center"/>
    </xf>
    <xf numFmtId="0" fontId="2" fillId="20" borderId="20" xfId="0" applyFont="1" applyFill="1" applyBorder="1" applyAlignment="1">
      <alignment horizontal="center" vertical="center"/>
    </xf>
    <xf numFmtId="0" fontId="3" fillId="24" borderId="9" xfId="0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0" fillId="0" borderId="95" xfId="0" applyBorder="1" applyAlignment="1">
      <alignment horizontal="center" vertical="center" wrapText="1"/>
    </xf>
    <xf numFmtId="0" fontId="0" fillId="0" borderId="96" xfId="0" applyBorder="1" applyAlignment="1">
      <alignment horizontal="center" vertical="center" wrapText="1"/>
    </xf>
    <xf numFmtId="0" fontId="0" fillId="31" borderId="28" xfId="0" applyFill="1" applyBorder="1" applyAlignment="1">
      <alignment horizontal="center"/>
    </xf>
    <xf numFmtId="0" fontId="0" fillId="31" borderId="29" xfId="0" applyFill="1" applyBorder="1" applyAlignment="1">
      <alignment horizontal="center"/>
    </xf>
    <xf numFmtId="0" fontId="0" fillId="31" borderId="31" xfId="0" applyFill="1" applyBorder="1" applyAlignment="1">
      <alignment horizontal="center"/>
    </xf>
    <xf numFmtId="0" fontId="0" fillId="31" borderId="32" xfId="0" applyFill="1" applyBorder="1" applyAlignment="1">
      <alignment horizontal="center"/>
    </xf>
    <xf numFmtId="0" fontId="2" fillId="38" borderId="55" xfId="0" applyFont="1" applyFill="1" applyBorder="1" applyAlignment="1">
      <alignment horizontal="center"/>
    </xf>
    <xf numFmtId="0" fontId="2" fillId="38" borderId="45" xfId="0" applyFont="1" applyFill="1" applyBorder="1" applyAlignment="1">
      <alignment horizontal="center"/>
    </xf>
    <xf numFmtId="0" fontId="2" fillId="38" borderId="44" xfId="0" applyFont="1" applyFill="1" applyBorder="1" applyAlignment="1">
      <alignment horizontal="center"/>
    </xf>
    <xf numFmtId="0" fontId="0" fillId="28" borderId="28" xfId="0" applyFill="1" applyBorder="1" applyAlignment="1">
      <alignment horizontal="center"/>
    </xf>
    <xf numFmtId="0" fontId="0" fillId="28" borderId="29" xfId="0" applyFill="1" applyBorder="1" applyAlignment="1">
      <alignment horizontal="center"/>
    </xf>
    <xf numFmtId="0" fontId="0" fillId="30" borderId="28" xfId="0" applyFill="1" applyBorder="1" applyAlignment="1">
      <alignment horizontal="center"/>
    </xf>
    <xf numFmtId="0" fontId="0" fillId="30" borderId="29" xfId="0" applyFill="1" applyBorder="1" applyAlignment="1">
      <alignment horizontal="center"/>
    </xf>
    <xf numFmtId="0" fontId="2" fillId="38" borderId="54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1" fillId="23" borderId="9" xfId="0" applyFont="1" applyFill="1" applyBorder="1" applyAlignment="1">
      <alignment horizontal="center" vertical="center" textRotation="90"/>
    </xf>
    <xf numFmtId="0" fontId="1" fillId="0" borderId="9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0" xfId="0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73" xfId="36" applyBorder="1" applyAlignment="1">
      <alignment horizontal="center" vertical="center" wrapText="1"/>
    </xf>
    <xf numFmtId="0" fontId="2" fillId="20" borderId="78" xfId="36" applyFont="1" applyFill="1" applyBorder="1" applyAlignment="1">
      <alignment horizontal="center" vertical="center"/>
    </xf>
    <xf numFmtId="0" fontId="2" fillId="20" borderId="11" xfId="36" applyFont="1" applyFill="1" applyBorder="1" applyAlignment="1">
      <alignment horizontal="center" vertical="center"/>
    </xf>
    <xf numFmtId="0" fontId="2" fillId="20" borderId="99" xfId="36" applyFont="1" applyFill="1" applyBorder="1" applyAlignment="1">
      <alignment horizontal="center" vertical="center"/>
    </xf>
    <xf numFmtId="0" fontId="9" fillId="0" borderId="80" xfId="36" applyFont="1" applyBorder="1" applyAlignment="1">
      <alignment horizontal="center" vertical="center" wrapText="1"/>
    </xf>
    <xf numFmtId="0" fontId="1" fillId="0" borderId="79" xfId="36" applyBorder="1" applyAlignment="1">
      <alignment horizontal="center" vertical="center" wrapText="1"/>
    </xf>
    <xf numFmtId="0" fontId="1" fillId="0" borderId="81" xfId="36" applyBorder="1" applyAlignment="1">
      <alignment horizontal="center" vertical="center" wrapText="1"/>
    </xf>
    <xf numFmtId="0" fontId="1" fillId="0" borderId="18" xfId="36" applyBorder="1" applyAlignment="1">
      <alignment horizontal="center" vertical="center" wrapText="1"/>
    </xf>
    <xf numFmtId="0" fontId="1" fillId="0" borderId="0" xfId="36" applyBorder="1" applyAlignment="1">
      <alignment horizontal="center" vertical="center" wrapText="1"/>
    </xf>
    <xf numFmtId="0" fontId="1" fillId="0" borderId="22" xfId="36" applyBorder="1" applyAlignment="1">
      <alignment horizontal="center" vertical="center" wrapText="1"/>
    </xf>
    <xf numFmtId="0" fontId="1" fillId="0" borderId="19" xfId="36" applyBorder="1" applyAlignment="1">
      <alignment horizontal="center" vertical="center" wrapText="1"/>
    </xf>
    <xf numFmtId="0" fontId="1" fillId="0" borderId="15" xfId="36" applyBorder="1" applyAlignment="1">
      <alignment horizontal="center" vertical="center" wrapText="1"/>
    </xf>
    <xf numFmtId="0" fontId="1" fillId="0" borderId="23" xfId="36" applyBorder="1" applyAlignment="1">
      <alignment horizontal="center" vertical="center" wrapText="1"/>
    </xf>
    <xf numFmtId="0" fontId="3" fillId="24" borderId="73" xfId="36" applyFont="1" applyFill="1" applyBorder="1" applyAlignment="1">
      <alignment horizontal="center" vertical="center"/>
    </xf>
    <xf numFmtId="0" fontId="2" fillId="20" borderId="75" xfId="36" applyFont="1" applyFill="1" applyBorder="1" applyAlignment="1">
      <alignment horizontal="center" vertical="center"/>
    </xf>
    <xf numFmtId="0" fontId="2" fillId="20" borderId="76" xfId="36" applyFont="1" applyFill="1" applyBorder="1" applyAlignment="1">
      <alignment horizontal="center" vertical="center"/>
    </xf>
    <xf numFmtId="0" fontId="2" fillId="20" borderId="77" xfId="36" applyFont="1" applyFill="1" applyBorder="1" applyAlignment="1">
      <alignment horizontal="center" vertical="center"/>
    </xf>
    <xf numFmtId="0" fontId="1" fillId="31" borderId="67" xfId="36" applyFill="1" applyBorder="1" applyAlignment="1">
      <alignment horizontal="center"/>
    </xf>
    <xf numFmtId="0" fontId="1" fillId="31" borderId="63" xfId="36" applyFill="1" applyBorder="1" applyAlignment="1">
      <alignment horizontal="center"/>
    </xf>
    <xf numFmtId="0" fontId="1" fillId="31" borderId="64" xfId="36" applyFill="1" applyBorder="1" applyAlignment="1">
      <alignment horizontal="center"/>
    </xf>
    <xf numFmtId="0" fontId="1" fillId="31" borderId="66" xfId="36" applyFill="1" applyBorder="1" applyAlignment="1">
      <alignment horizontal="center"/>
    </xf>
    <xf numFmtId="0" fontId="2" fillId="39" borderId="55" xfId="36" applyFont="1" applyFill="1" applyBorder="1" applyAlignment="1">
      <alignment horizontal="center"/>
    </xf>
    <xf numFmtId="0" fontId="2" fillId="39" borderId="54" xfId="36" applyFont="1" applyFill="1" applyBorder="1" applyAlignment="1">
      <alignment horizontal="center"/>
    </xf>
    <xf numFmtId="0" fontId="2" fillId="39" borderId="44" xfId="36" applyFont="1" applyFill="1" applyBorder="1" applyAlignment="1">
      <alignment horizontal="center"/>
    </xf>
    <xf numFmtId="0" fontId="2" fillId="39" borderId="45" xfId="36" applyFont="1" applyFill="1" applyBorder="1" applyAlignment="1">
      <alignment horizontal="center"/>
    </xf>
    <xf numFmtId="0" fontId="2" fillId="39" borderId="26" xfId="36" applyFont="1" applyFill="1" applyBorder="1" applyAlignment="1">
      <alignment horizontal="center"/>
    </xf>
    <xf numFmtId="0" fontId="2" fillId="39" borderId="27" xfId="36" applyFont="1" applyFill="1" applyBorder="1" applyAlignment="1">
      <alignment horizontal="center"/>
    </xf>
    <xf numFmtId="0" fontId="1" fillId="0" borderId="73" xfId="36" applyBorder="1" applyAlignment="1">
      <alignment horizontal="center"/>
    </xf>
    <xf numFmtId="0" fontId="1" fillId="23" borderId="73" xfId="36" applyFont="1" applyFill="1" applyBorder="1" applyAlignment="1">
      <alignment horizontal="center" vertical="center" textRotation="90"/>
    </xf>
    <xf numFmtId="0" fontId="1" fillId="0" borderId="73" xfId="36" applyFont="1" applyBorder="1" applyAlignment="1">
      <alignment horizontal="center"/>
    </xf>
    <xf numFmtId="0" fontId="1" fillId="0" borderId="75" xfId="36" applyBorder="1" applyAlignment="1">
      <alignment horizontal="center"/>
    </xf>
    <xf numFmtId="0" fontId="1" fillId="0" borderId="77" xfId="36" applyBorder="1" applyAlignment="1">
      <alignment horizontal="center"/>
    </xf>
    <xf numFmtId="0" fontId="1" fillId="0" borderId="75" xfId="36" applyFont="1" applyBorder="1" applyAlignment="1">
      <alignment horizontal="center"/>
    </xf>
    <xf numFmtId="0" fontId="1" fillId="0" borderId="77" xfId="36" applyFont="1" applyBorder="1" applyAlignment="1">
      <alignment horizontal="center"/>
    </xf>
    <xf numFmtId="2" fontId="1" fillId="0" borderId="18" xfId="36" applyNumberFormat="1" applyBorder="1" applyAlignment="1">
      <alignment horizontal="center"/>
    </xf>
    <xf numFmtId="2" fontId="1" fillId="0" borderId="0" xfId="36" applyNumberFormat="1" applyAlignment="1">
      <alignment horizontal="center"/>
    </xf>
    <xf numFmtId="165" fontId="38" fillId="0" borderId="0" xfId="36" applyNumberFormat="1" applyFont="1" applyAlignment="1">
      <alignment horizontal="center"/>
    </xf>
    <xf numFmtId="0" fontId="1" fillId="0" borderId="95" xfId="0" applyFont="1" applyBorder="1" applyAlignment="1">
      <alignment horizontal="center"/>
    </xf>
    <xf numFmtId="0" fontId="3" fillId="24" borderId="83" xfId="0" applyFont="1" applyFill="1" applyBorder="1" applyAlignment="1">
      <alignment horizontal="center"/>
    </xf>
    <xf numFmtId="0" fontId="3" fillId="24" borderId="100" xfId="0" applyFont="1" applyFill="1" applyBorder="1" applyAlignment="1">
      <alignment horizontal="center"/>
    </xf>
    <xf numFmtId="0" fontId="2" fillId="20" borderId="103" xfId="0" applyFont="1" applyFill="1" applyBorder="1" applyAlignment="1">
      <alignment horizontal="center" vertical="center"/>
    </xf>
    <xf numFmtId="0" fontId="2" fillId="20" borderId="97" xfId="0" applyFont="1" applyFill="1" applyBorder="1" applyAlignment="1">
      <alignment horizontal="center" vertical="center"/>
    </xf>
    <xf numFmtId="0" fontId="2" fillId="20" borderId="98" xfId="0" applyFont="1" applyFill="1" applyBorder="1" applyAlignment="1">
      <alignment horizontal="center" vertical="center"/>
    </xf>
    <xf numFmtId="0" fontId="2" fillId="20" borderId="100" xfId="0" applyFont="1" applyFill="1" applyBorder="1" applyAlignment="1">
      <alignment horizontal="center" vertical="center"/>
    </xf>
    <xf numFmtId="0" fontId="2" fillId="20" borderId="102" xfId="0" applyFont="1" applyFill="1" applyBorder="1" applyAlignment="1">
      <alignment horizontal="center" vertical="center"/>
    </xf>
    <xf numFmtId="0" fontId="2" fillId="20" borderId="94" xfId="0" applyFont="1" applyFill="1" applyBorder="1" applyAlignment="1">
      <alignment horizontal="center" vertical="center"/>
    </xf>
    <xf numFmtId="0" fontId="0" fillId="0" borderId="141" xfId="0" applyBorder="1" applyAlignment="1">
      <alignment horizontal="center" vertical="top" wrapText="1"/>
    </xf>
    <xf numFmtId="0" fontId="0" fillId="0" borderId="142" xfId="0" applyBorder="1" applyAlignment="1">
      <alignment horizontal="center" vertical="top" wrapText="1"/>
    </xf>
    <xf numFmtId="0" fontId="0" fillId="0" borderId="143" xfId="0" applyBorder="1" applyAlignment="1">
      <alignment horizontal="center" vertical="top" wrapText="1"/>
    </xf>
    <xf numFmtId="0" fontId="0" fillId="0" borderId="18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0" fillId="0" borderId="94" xfId="0" applyBorder="1" applyAlignment="1">
      <alignment horizontal="center" vertical="top" wrapText="1"/>
    </xf>
    <xf numFmtId="0" fontId="0" fillId="0" borderId="95" xfId="0" applyBorder="1" applyAlignment="1">
      <alignment horizontal="center" vertical="top" wrapText="1"/>
    </xf>
    <xf numFmtId="0" fontId="0" fillId="0" borderId="96" xfId="0" applyBorder="1" applyAlignment="1">
      <alignment horizontal="center" vertical="top" wrapText="1"/>
    </xf>
    <xf numFmtId="0" fontId="0" fillId="0" borderId="103" xfId="0" applyBorder="1" applyAlignment="1">
      <alignment horizontal="center" vertical="top" wrapText="1"/>
    </xf>
    <xf numFmtId="0" fontId="0" fillId="0" borderId="97" xfId="0" applyBorder="1" applyAlignment="1">
      <alignment horizontal="center" vertical="top" wrapText="1"/>
    </xf>
    <xf numFmtId="0" fontId="0" fillId="0" borderId="98" xfId="0" applyBorder="1" applyAlignment="1">
      <alignment horizontal="center" vertical="top" wrapText="1"/>
    </xf>
    <xf numFmtId="0" fontId="1" fillId="25" borderId="87" xfId="0" applyFont="1" applyFill="1" applyBorder="1" applyAlignment="1">
      <alignment horizontal="center"/>
    </xf>
    <xf numFmtId="0" fontId="1" fillId="25" borderId="88" xfId="0" applyFont="1" applyFill="1" applyBorder="1" applyAlignment="1">
      <alignment horizontal="center"/>
    </xf>
    <xf numFmtId="0" fontId="0" fillId="20" borderId="57" xfId="0" applyFill="1" applyBorder="1" applyAlignment="1">
      <alignment horizontal="center" vertical="center"/>
    </xf>
    <xf numFmtId="0" fontId="0" fillId="20" borderId="111" xfId="0" applyFill="1" applyBorder="1" applyAlignment="1">
      <alignment horizontal="center" vertical="center"/>
    </xf>
    <xf numFmtId="0" fontId="0" fillId="20" borderId="113" xfId="0" applyFill="1" applyBorder="1" applyAlignment="1">
      <alignment horizontal="center" vertical="center"/>
    </xf>
    <xf numFmtId="0" fontId="2" fillId="20" borderId="24" xfId="0" applyFont="1" applyFill="1" applyBorder="1" applyAlignment="1">
      <alignment horizontal="center"/>
    </xf>
    <xf numFmtId="0" fontId="2" fillId="20" borderId="40" xfId="0" applyFont="1" applyFill="1" applyBorder="1" applyAlignment="1">
      <alignment horizontal="center"/>
    </xf>
    <xf numFmtId="0" fontId="2" fillId="20" borderId="59" xfId="0" applyFont="1" applyFill="1" applyBorder="1" applyAlignment="1">
      <alignment horizontal="center"/>
    </xf>
    <xf numFmtId="0" fontId="2" fillId="20" borderId="58" xfId="0" applyFont="1" applyFill="1" applyBorder="1" applyAlignment="1">
      <alignment horizontal="center"/>
    </xf>
    <xf numFmtId="0" fontId="2" fillId="36" borderId="34" xfId="0" applyFont="1" applyFill="1" applyBorder="1" applyAlignment="1">
      <alignment horizontal="center"/>
    </xf>
    <xf numFmtId="0" fontId="2" fillId="36" borderId="110" xfId="0" applyFont="1" applyFill="1" applyBorder="1" applyAlignment="1">
      <alignment horizontal="center"/>
    </xf>
    <xf numFmtId="0" fontId="2" fillId="36" borderId="60" xfId="0" applyFont="1" applyFill="1" applyBorder="1" applyAlignment="1">
      <alignment horizontal="center"/>
    </xf>
    <xf numFmtId="0" fontId="2" fillId="36" borderId="61" xfId="0" applyFont="1" applyFill="1" applyBorder="1" applyAlignment="1">
      <alignment horizontal="center"/>
    </xf>
    <xf numFmtId="0" fontId="2" fillId="36" borderId="0" xfId="0" applyFont="1" applyFill="1" applyBorder="1" applyAlignment="1">
      <alignment horizontal="center"/>
    </xf>
    <xf numFmtId="0" fontId="2" fillId="36" borderId="112" xfId="0" applyFont="1" applyFill="1" applyBorder="1" applyAlignment="1">
      <alignment horizontal="center"/>
    </xf>
    <xf numFmtId="0" fontId="2" fillId="36" borderId="62" xfId="0" applyFont="1" applyFill="1" applyBorder="1" applyAlignment="1">
      <alignment horizontal="center"/>
    </xf>
    <xf numFmtId="0" fontId="2" fillId="36" borderId="114" xfId="0" applyFont="1" applyFill="1" applyBorder="1" applyAlignment="1">
      <alignment horizontal="center"/>
    </xf>
    <xf numFmtId="0" fontId="2" fillId="36" borderId="115" xfId="0" applyFont="1" applyFill="1" applyBorder="1" applyAlignment="1">
      <alignment horizontal="center"/>
    </xf>
    <xf numFmtId="0" fontId="1" fillId="25" borderId="26" xfId="0" applyFont="1" applyFill="1" applyBorder="1" applyAlignment="1">
      <alignment horizontal="center"/>
    </xf>
    <xf numFmtId="0" fontId="1" fillId="25" borderId="27" xfId="0" applyFont="1" applyFill="1" applyBorder="1" applyAlignment="1">
      <alignment horizontal="center"/>
    </xf>
    <xf numFmtId="0" fontId="1" fillId="25" borderId="122" xfId="0" applyFont="1" applyFill="1" applyBorder="1" applyAlignment="1">
      <alignment horizontal="center"/>
    </xf>
    <xf numFmtId="0" fontId="1" fillId="25" borderId="123" xfId="0" applyFont="1" applyFill="1" applyBorder="1" applyAlignment="1">
      <alignment horizontal="center"/>
    </xf>
    <xf numFmtId="0" fontId="2" fillId="39" borderId="44" xfId="0" applyFont="1" applyFill="1" applyBorder="1" applyAlignment="1">
      <alignment horizontal="center"/>
    </xf>
    <xf numFmtId="0" fontId="2" fillId="39" borderId="45" xfId="0" applyFont="1" applyFill="1" applyBorder="1" applyAlignment="1">
      <alignment horizontal="center"/>
    </xf>
    <xf numFmtId="0" fontId="2" fillId="39" borderId="55" xfId="0" applyFont="1" applyFill="1" applyBorder="1" applyAlignment="1">
      <alignment horizontal="center"/>
    </xf>
    <xf numFmtId="0" fontId="2" fillId="39" borderId="54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34" xfId="0" applyFont="1" applyFill="1" applyBorder="1" applyAlignment="1">
      <alignment horizontal="center"/>
    </xf>
    <xf numFmtId="0" fontId="2" fillId="20" borderId="60" xfId="0" applyFont="1" applyFill="1" applyBorder="1" applyAlignment="1">
      <alignment horizontal="center"/>
    </xf>
    <xf numFmtId="0" fontId="2" fillId="20" borderId="61" xfId="0" applyFont="1" applyFill="1" applyBorder="1" applyAlignment="1">
      <alignment horizontal="center"/>
    </xf>
    <xf numFmtId="0" fontId="2" fillId="20" borderId="112" xfId="0" applyFont="1" applyFill="1" applyBorder="1" applyAlignment="1">
      <alignment horizontal="center"/>
    </xf>
    <xf numFmtId="0" fontId="2" fillId="20" borderId="62" xfId="0" applyFont="1" applyFill="1" applyBorder="1" applyAlignment="1">
      <alignment horizontal="center"/>
    </xf>
    <xf numFmtId="0" fontId="2" fillId="20" borderId="115" xfId="0" applyFont="1" applyFill="1" applyBorder="1" applyAlignment="1">
      <alignment horizontal="center"/>
    </xf>
    <xf numFmtId="0" fontId="1" fillId="30" borderId="109" xfId="0" applyFont="1" applyFill="1" applyBorder="1" applyAlignment="1">
      <alignment horizontal="center"/>
    </xf>
    <xf numFmtId="0" fontId="1" fillId="30" borderId="116" xfId="0" applyFont="1" applyFill="1" applyBorder="1" applyAlignment="1">
      <alignment horizontal="center"/>
    </xf>
    <xf numFmtId="0" fontId="2" fillId="39" borderId="38" xfId="0" applyFont="1" applyFill="1" applyBorder="1" applyAlignment="1">
      <alignment horizontal="center"/>
    </xf>
    <xf numFmtId="0" fontId="2" fillId="39" borderId="39" xfId="0" applyFont="1" applyFill="1" applyBorder="1" applyAlignment="1">
      <alignment horizontal="center"/>
    </xf>
    <xf numFmtId="0" fontId="1" fillId="28" borderId="26" xfId="0" applyFont="1" applyFill="1" applyBorder="1" applyAlignment="1">
      <alignment horizontal="center"/>
    </xf>
    <xf numFmtId="0" fontId="1" fillId="28" borderId="27" xfId="0" applyFont="1" applyFill="1" applyBorder="1" applyAlignment="1">
      <alignment horizontal="center"/>
    </xf>
    <xf numFmtId="0" fontId="1" fillId="28" borderId="86" xfId="0" applyFont="1" applyFill="1" applyBorder="1" applyAlignment="1">
      <alignment horizontal="center"/>
    </xf>
    <xf numFmtId="0" fontId="1" fillId="28" borderId="84" xfId="0" applyFont="1" applyFill="1" applyBorder="1" applyAlignment="1">
      <alignment horizontal="center"/>
    </xf>
    <xf numFmtId="0" fontId="46" fillId="36" borderId="0" xfId="0" applyFont="1" applyFill="1" applyBorder="1" applyAlignment="1">
      <alignment horizontal="center"/>
    </xf>
    <xf numFmtId="0" fontId="46" fillId="36" borderId="112" xfId="0" applyFont="1" applyFill="1" applyBorder="1" applyAlignment="1">
      <alignment horizontal="center"/>
    </xf>
    <xf numFmtId="0" fontId="46" fillId="36" borderId="114" xfId="0" applyFont="1" applyFill="1" applyBorder="1" applyAlignment="1">
      <alignment horizontal="center"/>
    </xf>
    <xf numFmtId="0" fontId="46" fillId="36" borderId="115" xfId="0" applyFont="1" applyFill="1" applyBorder="1" applyAlignment="1">
      <alignment horizontal="center"/>
    </xf>
    <xf numFmtId="0" fontId="1" fillId="30" borderId="86" xfId="0" applyFont="1" applyFill="1" applyBorder="1" applyAlignment="1">
      <alignment horizontal="center"/>
    </xf>
    <xf numFmtId="0" fontId="1" fillId="30" borderId="84" xfId="0" applyFont="1" applyFill="1" applyBorder="1" applyAlignment="1">
      <alignment horizontal="center"/>
    </xf>
    <xf numFmtId="0" fontId="1" fillId="30" borderId="104" xfId="0" applyFont="1" applyFill="1" applyBorder="1" applyAlignment="1">
      <alignment horizontal="center"/>
    </xf>
    <xf numFmtId="0" fontId="1" fillId="30" borderId="89" xfId="0" applyFont="1" applyFill="1" applyBorder="1" applyAlignment="1">
      <alignment horizontal="center"/>
    </xf>
    <xf numFmtId="0" fontId="32" fillId="0" borderId="0" xfId="0" applyFont="1" applyAlignment="1">
      <alignment horizontal="left" vertical="center"/>
    </xf>
    <xf numFmtId="0" fontId="0" fillId="0" borderId="118" xfId="0" applyBorder="1" applyAlignment="1">
      <alignment horizontal="center"/>
    </xf>
    <xf numFmtId="0" fontId="1" fillId="23" borderId="119" xfId="0" applyFont="1" applyFill="1" applyBorder="1" applyAlignment="1">
      <alignment horizontal="center" vertical="center" textRotation="90"/>
    </xf>
    <xf numFmtId="0" fontId="1" fillId="0" borderId="118" xfId="0" applyFont="1" applyBorder="1" applyAlignment="1">
      <alignment horizontal="center"/>
    </xf>
    <xf numFmtId="0" fontId="0" fillId="0" borderId="83" xfId="0" applyBorder="1" applyAlignment="1">
      <alignment horizontal="center"/>
    </xf>
    <xf numFmtId="0" fontId="1" fillId="23" borderId="100" xfId="0" applyFont="1" applyFill="1" applyBorder="1" applyAlignment="1">
      <alignment horizontal="center" vertical="center" textRotation="90"/>
    </xf>
    <xf numFmtId="0" fontId="1" fillId="0" borderId="83" xfId="0" applyFont="1" applyBorder="1" applyAlignment="1">
      <alignment horizontal="center"/>
    </xf>
    <xf numFmtId="0" fontId="1" fillId="23" borderId="100" xfId="0" applyFont="1" applyFill="1" applyBorder="1" applyAlignment="1" applyProtection="1">
      <alignment horizontal="center" vertical="center" textRotation="90"/>
    </xf>
    <xf numFmtId="0" fontId="1" fillId="23" borderId="13" xfId="0" applyFont="1" applyFill="1" applyBorder="1" applyAlignment="1" applyProtection="1">
      <alignment horizontal="center" vertical="center" textRotation="90"/>
    </xf>
    <xf numFmtId="0" fontId="1" fillId="23" borderId="11" xfId="0" applyFont="1" applyFill="1" applyBorder="1" applyAlignment="1" applyProtection="1">
      <alignment horizontal="center" vertical="center" textRotation="90"/>
    </xf>
  </cellXfs>
  <cellStyles count="59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Bad" xfId="19"/>
    <cellStyle name="Calculation" xfId="20"/>
    <cellStyle name="Calculation 2" xfId="47"/>
    <cellStyle name="Calculation 3" xfId="45"/>
    <cellStyle name="Calculation 4" xfId="46"/>
    <cellStyle name="Calculation 5" xfId="44"/>
    <cellStyle name="Calculation 6" xfId="55"/>
    <cellStyle name="Check Cell" xfId="21"/>
    <cellStyle name="Euro" xfId="22"/>
    <cellStyle name="Excel Built-in Normal" xfId="37"/>
    <cellStyle name="Explanatory Text" xfId="23"/>
    <cellStyle name="Good" xfId="24"/>
    <cellStyle name="Heading 1" xfId="25"/>
    <cellStyle name="Heading 2" xfId="26"/>
    <cellStyle name="Heading 3" xfId="27"/>
    <cellStyle name="Heading 4" xfId="28"/>
    <cellStyle name="Input" xfId="29"/>
    <cellStyle name="Input 2" xfId="51"/>
    <cellStyle name="Input 3" xfId="41"/>
    <cellStyle name="Input 4" xfId="48"/>
    <cellStyle name="Input 5" xfId="40"/>
    <cellStyle name="Input 6" xfId="43"/>
    <cellStyle name="Linked Cell" xfId="30"/>
    <cellStyle name="Monétaire 2" xfId="56"/>
    <cellStyle name="Neutral" xfId="31"/>
    <cellStyle name="Normal" xfId="0" builtinId="0"/>
    <cellStyle name="Normal 2" xfId="36"/>
    <cellStyle name="Note" xfId="32"/>
    <cellStyle name="Note 2" xfId="53"/>
    <cellStyle name="Note 3" xfId="58"/>
    <cellStyle name="Note 4" xfId="49"/>
    <cellStyle name="Note 5" xfId="52"/>
    <cellStyle name="Note 6" xfId="42"/>
    <cellStyle name="Output" xfId="33"/>
    <cellStyle name="Output 2" xfId="54"/>
    <cellStyle name="Output 3" xfId="39"/>
    <cellStyle name="Output 4" xfId="50"/>
    <cellStyle name="Output 5" xfId="38"/>
    <cellStyle name="Output 6" xfId="57"/>
    <cellStyle name="Title" xfId="34"/>
    <cellStyle name="Warning Text" xfId="35"/>
  </cellStyles>
  <dxfs count="1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</dxfs>
  <tableStyles count="0" defaultTableStyle="TableStyleMedium9" defaultPivotStyle="PivotStyleLight16"/>
  <colors>
    <mruColors>
      <color rgb="FF0000FF"/>
      <color rgb="FFC4D79B"/>
      <color rgb="FFFFFF99"/>
      <color rgb="FFDA9694"/>
      <color rgb="FFCCFF99"/>
      <color rgb="FFCCFFCC"/>
      <color rgb="FFFFCC99"/>
      <color rgb="FFFFCC00"/>
      <color rgb="FF0903ED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99060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61185" cy="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%20FFDF/Commissions/Commission%20organisation/Archives/Saison%202010-2011/Indoor/Plannings%20indoor%202010-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mpionnat%20Outdoor%202009-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ules aller"/>
      <sheetName val="poules retour"/>
      <sheetName val="club-ville"/>
      <sheetName val="Résultats"/>
      <sheetName val="D1Aller"/>
      <sheetName val="D1Retour"/>
      <sheetName val="Résultats D1"/>
      <sheetName val="EDJ D1"/>
      <sheetName val="D2Aller"/>
      <sheetName val="D2Retour"/>
      <sheetName val="Résultats D2"/>
      <sheetName val="EDJ D2"/>
      <sheetName val="D3Aller"/>
      <sheetName val="D3Retour"/>
      <sheetName val="Résultats D3"/>
      <sheetName val="EDJ D3"/>
      <sheetName val="Play-Off"/>
      <sheetName val="Résultats Play-off"/>
      <sheetName val="EDJ Play-off"/>
      <sheetName val="DR1A"/>
      <sheetName val="Résultats DR1A"/>
      <sheetName val="EDJ DR1A"/>
      <sheetName val="DR1E"/>
      <sheetName val="Résultats DR1E"/>
      <sheetName val="EDJ DR1E"/>
      <sheetName val="DR1M"/>
      <sheetName val="Résultats DR1M"/>
      <sheetName val="EDJ DR1M"/>
      <sheetName val="DR1NI"/>
      <sheetName val="Résultats DR1NI"/>
      <sheetName val="EDJ DR1NI"/>
      <sheetName val="DR2A"/>
      <sheetName val="Résultats DR2A"/>
      <sheetName val="EDJ DR2A"/>
      <sheetName val="DR2M"/>
      <sheetName val="Résultats DR2M"/>
      <sheetName val="EDJ DR2M"/>
      <sheetName val="DR2NIAller"/>
      <sheetName val="DR2NIRetour"/>
      <sheetName val="Résultats DR2NI"/>
      <sheetName val="EDJ DR2NI"/>
    </sheetNames>
    <sheetDataSet>
      <sheetData sheetId="0"/>
      <sheetData sheetId="1"/>
      <sheetData sheetId="2">
        <row r="2">
          <cell r="A2" t="str">
            <v>33 Tours</v>
          </cell>
          <cell r="B2" t="str">
            <v>Bordeaux</v>
          </cell>
        </row>
        <row r="3">
          <cell r="A3" t="str">
            <v>33 Tours 2</v>
          </cell>
          <cell r="B3" t="str">
            <v>Bordeaux</v>
          </cell>
        </row>
        <row r="4">
          <cell r="A4" t="str">
            <v>Ah Ouh PUC</v>
          </cell>
          <cell r="B4" t="str">
            <v>Paris</v>
          </cell>
        </row>
        <row r="5">
          <cell r="A5" t="str">
            <v>Ah Ouh PUC 2</v>
          </cell>
          <cell r="B5" t="str">
            <v>Paris</v>
          </cell>
        </row>
        <row r="6">
          <cell r="A6" t="str">
            <v>Ah Ouh PUC 3</v>
          </cell>
          <cell r="B6" t="str">
            <v>Paris</v>
          </cell>
        </row>
        <row r="7">
          <cell r="A7" t="str">
            <v>Anges des Monts</v>
          </cell>
          <cell r="B7" t="str">
            <v>Notre Dame de Monts</v>
          </cell>
        </row>
        <row r="8">
          <cell r="A8" t="str">
            <v>APUCalypste</v>
          </cell>
          <cell r="B8" t="str">
            <v>Paris</v>
          </cell>
        </row>
        <row r="9">
          <cell r="A9" t="str">
            <v>BTRex</v>
          </cell>
          <cell r="B9" t="str">
            <v>Toulouse</v>
          </cell>
        </row>
        <row r="10">
          <cell r="A10" t="str">
            <v>BTRookies</v>
          </cell>
          <cell r="B10" t="str">
            <v>Toulouse</v>
          </cell>
        </row>
        <row r="11">
          <cell r="A11" t="str">
            <v>BTRaves</v>
          </cell>
          <cell r="B11" t="str">
            <v>Toulouse</v>
          </cell>
        </row>
        <row r="12">
          <cell r="A12" t="str">
            <v>BTRaifort</v>
          </cell>
          <cell r="B12" t="str">
            <v>Toulouse</v>
          </cell>
        </row>
        <row r="13">
          <cell r="A13" t="str">
            <v>BonDiscManche</v>
          </cell>
          <cell r="B13" t="str">
            <v>Noisy Le Sec</v>
          </cell>
        </row>
        <row r="14">
          <cell r="A14" t="str">
            <v>Breizh Storming</v>
          </cell>
          <cell r="B14" t="str">
            <v>Lanion / Brest</v>
          </cell>
        </row>
        <row r="15">
          <cell r="A15" t="str">
            <v>BZ Diskuizh</v>
          </cell>
          <cell r="B15" t="str">
            <v>Brest</v>
          </cell>
        </row>
        <row r="16">
          <cell r="A16" t="str">
            <v>BZ Krampouz</v>
          </cell>
          <cell r="B16" t="str">
            <v>Lannion</v>
          </cell>
        </row>
        <row r="17">
          <cell r="A17" t="str">
            <v>Contact Disc</v>
          </cell>
          <cell r="B17" t="str">
            <v>Le Brouzil</v>
          </cell>
        </row>
        <row r="18">
          <cell r="A18" t="str">
            <v>Contact Disc 2</v>
          </cell>
          <cell r="B18" t="str">
            <v>Le Brouzil</v>
          </cell>
        </row>
        <row r="19">
          <cell r="A19" t="str">
            <v>Contact Bis</v>
          </cell>
          <cell r="B19" t="str">
            <v>Le Brouzil</v>
          </cell>
        </row>
        <row r="20">
          <cell r="A20" t="str">
            <v>Disc'Lexiques</v>
          </cell>
          <cell r="B20" t="str">
            <v>Bailly-Romainvilliers</v>
          </cell>
        </row>
        <row r="21">
          <cell r="A21" t="str">
            <v>Disc'Lexiques 2</v>
          </cell>
          <cell r="B21" t="str">
            <v>Bailly-Romainvilliers</v>
          </cell>
        </row>
        <row r="22">
          <cell r="A22" t="str">
            <v>Discjonctés</v>
          </cell>
          <cell r="B22" t="str">
            <v>Dijon</v>
          </cell>
        </row>
        <row r="23">
          <cell r="A23" t="str">
            <v>Dragon's Alpha</v>
          </cell>
          <cell r="B23" t="str">
            <v>La Roche / Yon</v>
          </cell>
        </row>
        <row r="24">
          <cell r="A24" t="str">
            <v>Dragon's Delta</v>
          </cell>
          <cell r="B24" t="str">
            <v>La Roche / Yon</v>
          </cell>
        </row>
        <row r="25">
          <cell r="A25" t="str">
            <v>Eul'Chtimate</v>
          </cell>
          <cell r="B25" t="str">
            <v>Lille</v>
          </cell>
        </row>
        <row r="26">
          <cell r="A26" t="str">
            <v>Everest</v>
          </cell>
          <cell r="B26" t="str">
            <v>Pontarlier</v>
          </cell>
        </row>
        <row r="27">
          <cell r="A27" t="str">
            <v>Flep Intox</v>
          </cell>
          <cell r="B27" t="str">
            <v>Carrières sous Poissy</v>
          </cell>
        </row>
        <row r="28">
          <cell r="A28" t="str">
            <v>Fly Disc'R</v>
          </cell>
          <cell r="B28" t="str">
            <v>Orléans</v>
          </cell>
        </row>
        <row r="29">
          <cell r="A29" t="str">
            <v>Flying Carpet</v>
          </cell>
          <cell r="B29" t="str">
            <v>Pontarlier</v>
          </cell>
        </row>
        <row r="30">
          <cell r="A30" t="str">
            <v>Freezgo</v>
          </cell>
          <cell r="B30" t="str">
            <v>Blois</v>
          </cell>
        </row>
        <row r="31">
          <cell r="A31" t="str">
            <v>Freezgo Uno</v>
          </cell>
          <cell r="B31" t="str">
            <v>Blois</v>
          </cell>
        </row>
        <row r="32">
          <cell r="A32" t="str">
            <v>Freezgo Cuatro</v>
          </cell>
          <cell r="B32" t="str">
            <v>Blois</v>
          </cell>
        </row>
        <row r="33">
          <cell r="A33" t="str">
            <v>Frisbeurs</v>
          </cell>
          <cell r="B33" t="str">
            <v>Nantes</v>
          </cell>
        </row>
        <row r="34">
          <cell r="A34" t="str">
            <v>Frisbeurs 2</v>
          </cell>
          <cell r="B34" t="str">
            <v>Nantes</v>
          </cell>
        </row>
        <row r="35">
          <cell r="A35" t="str">
            <v>Frisbeurs 3</v>
          </cell>
          <cell r="B35" t="str">
            <v>Nantes</v>
          </cell>
        </row>
        <row r="36">
          <cell r="A36" t="str">
            <v>Friz'Bisontins</v>
          </cell>
          <cell r="B36" t="str">
            <v>Besançon</v>
          </cell>
        </row>
        <row r="37">
          <cell r="A37" t="str">
            <v>Friz'Bison'Deux</v>
          </cell>
          <cell r="B37" t="str">
            <v>Besançon</v>
          </cell>
        </row>
        <row r="38">
          <cell r="A38" t="str">
            <v>Friselis</v>
          </cell>
          <cell r="B38" t="str">
            <v>Versailles</v>
          </cell>
        </row>
        <row r="39">
          <cell r="A39" t="str">
            <v>Friselis 2</v>
          </cell>
          <cell r="B39" t="str">
            <v>Versailles</v>
          </cell>
        </row>
        <row r="40">
          <cell r="A40" t="str">
            <v>Friselis 3</v>
          </cell>
          <cell r="B40" t="str">
            <v>Versailles</v>
          </cell>
        </row>
        <row r="41">
          <cell r="A41" t="str">
            <v>Friz'Toi</v>
          </cell>
          <cell r="B41" t="str">
            <v>Luzarches</v>
          </cell>
        </row>
        <row r="42">
          <cell r="A42" t="str">
            <v>Friz'Toi 2</v>
          </cell>
          <cell r="B42" t="str">
            <v>Luzarches</v>
          </cell>
        </row>
        <row r="43">
          <cell r="A43" t="str">
            <v>Fumble</v>
          </cell>
          <cell r="B43" t="str">
            <v>Veauche</v>
          </cell>
        </row>
        <row r="44">
          <cell r="A44" t="str">
            <v>Hot</v>
          </cell>
          <cell r="B44" t="str">
            <v>La Celle St Cloud</v>
          </cell>
        </row>
        <row r="45">
          <cell r="A45" t="str">
            <v>Hot 2</v>
          </cell>
          <cell r="B45" t="str">
            <v>La Celle St Cloud</v>
          </cell>
        </row>
        <row r="46">
          <cell r="A46" t="str">
            <v>Hultic</v>
          </cell>
          <cell r="B46" t="str">
            <v>Le Havre</v>
          </cell>
        </row>
        <row r="47">
          <cell r="A47" t="str">
            <v>Izaka</v>
          </cell>
          <cell r="B47" t="str">
            <v>Noisy Le Sec</v>
          </cell>
        </row>
        <row r="48">
          <cell r="A48" t="str">
            <v>Iznogood</v>
          </cell>
          <cell r="B48" t="str">
            <v>Noisy Le Sec</v>
          </cell>
        </row>
        <row r="49">
          <cell r="A49" t="str">
            <v>Jack'Suns</v>
          </cell>
          <cell r="B49" t="str">
            <v>Fontenay Le Comte</v>
          </cell>
        </row>
        <row r="50">
          <cell r="A50" t="str">
            <v>Jack'Suns 2</v>
          </cell>
          <cell r="B50" t="str">
            <v>Fontenay Le Comte</v>
          </cell>
        </row>
        <row r="51">
          <cell r="A51" t="str">
            <v>KLB</v>
          </cell>
          <cell r="B51" t="str">
            <v>Pertuis</v>
          </cell>
        </row>
        <row r="52">
          <cell r="A52" t="str">
            <v>La Bourrasque</v>
          </cell>
          <cell r="B52" t="str">
            <v>Créhange</v>
          </cell>
        </row>
        <row r="53">
          <cell r="A53" t="str">
            <v>Le NUC</v>
          </cell>
          <cell r="B53" t="str">
            <v>Niort</v>
          </cell>
        </row>
        <row r="54">
          <cell r="A54" t="str">
            <v>Les Allumates</v>
          </cell>
          <cell r="B54" t="str">
            <v>Evreux</v>
          </cell>
        </row>
        <row r="55">
          <cell r="A55" t="str">
            <v>Les Allumates 2</v>
          </cell>
          <cell r="B55" t="str">
            <v>Evreux</v>
          </cell>
        </row>
        <row r="56">
          <cell r="A56" t="str">
            <v>Magic Disc</v>
          </cell>
          <cell r="B56" t="str">
            <v>Angers</v>
          </cell>
        </row>
        <row r="57">
          <cell r="A57" t="str">
            <v>Magic Disc 2</v>
          </cell>
          <cell r="B57" t="str">
            <v>Angers</v>
          </cell>
        </row>
        <row r="58">
          <cell r="A58" t="str">
            <v>Manchots</v>
          </cell>
          <cell r="B58" t="str">
            <v>Le Mans</v>
          </cell>
        </row>
        <row r="59">
          <cell r="A59" t="str">
            <v>Mr Friz</v>
          </cell>
          <cell r="B59" t="str">
            <v>Rennes</v>
          </cell>
        </row>
        <row r="60">
          <cell r="A60" t="str">
            <v>Mr Friz 2</v>
          </cell>
          <cell r="B60" t="str">
            <v>Rennes</v>
          </cell>
        </row>
        <row r="61">
          <cell r="A61" t="str">
            <v>Mr Friz Fresh Fever</v>
          </cell>
          <cell r="B61" t="str">
            <v>Rennes</v>
          </cell>
        </row>
        <row r="62">
          <cell r="A62" t="str">
            <v>Mr Friz Funky Fools</v>
          </cell>
          <cell r="B62" t="str">
            <v>Rennes</v>
          </cell>
        </row>
        <row r="63">
          <cell r="A63" t="str">
            <v>Mr Friz Furious Five</v>
          </cell>
          <cell r="B63" t="str">
            <v>Rennes</v>
          </cell>
        </row>
        <row r="64">
          <cell r="A64" t="str">
            <v>Mistix</v>
          </cell>
          <cell r="B64" t="str">
            <v>Lyon</v>
          </cell>
        </row>
        <row r="65">
          <cell r="A65" t="str">
            <v>Monkey</v>
          </cell>
          <cell r="B65" t="str">
            <v>Grenoble</v>
          </cell>
        </row>
        <row r="66">
          <cell r="A66" t="str">
            <v>Monkey 2</v>
          </cell>
          <cell r="B66" t="str">
            <v>Grenoble</v>
          </cell>
        </row>
        <row r="67">
          <cell r="A67" t="str">
            <v>Mosquidos</v>
          </cell>
          <cell r="B67" t="str">
            <v>Lyon</v>
          </cell>
        </row>
        <row r="68">
          <cell r="A68" t="str">
            <v>Moustix</v>
          </cell>
          <cell r="B68" t="str">
            <v>Lyon</v>
          </cell>
        </row>
        <row r="69">
          <cell r="A69" t="str">
            <v>Moustix 3</v>
          </cell>
          <cell r="B69" t="str">
            <v>Lyon</v>
          </cell>
        </row>
        <row r="70">
          <cell r="A70" t="str">
            <v>Normandix</v>
          </cell>
          <cell r="B70" t="str">
            <v>Caen</v>
          </cell>
        </row>
        <row r="71">
          <cell r="A71" t="str">
            <v>Ultimate Flying Cows</v>
          </cell>
          <cell r="B71" t="str">
            <v>Caen</v>
          </cell>
        </row>
        <row r="72">
          <cell r="A72" t="str">
            <v>NUC two</v>
          </cell>
          <cell r="B72" t="str">
            <v>Niort</v>
          </cell>
        </row>
        <row r="73">
          <cell r="A73" t="str">
            <v>OUF</v>
          </cell>
          <cell r="B73" t="str">
            <v>Joué-Lès-Tours</v>
          </cell>
        </row>
        <row r="74">
          <cell r="A74" t="str">
            <v>OUF 2</v>
          </cell>
          <cell r="B74" t="str">
            <v>Joué-Lès-Tours</v>
          </cell>
        </row>
        <row r="75">
          <cell r="A75" t="str">
            <v>Phoenix</v>
          </cell>
          <cell r="B75" t="str">
            <v>Montrouge</v>
          </cell>
        </row>
        <row r="76">
          <cell r="A76" t="str">
            <v>Phoenix Piou</v>
          </cell>
          <cell r="B76" t="str">
            <v>Montrouge</v>
          </cell>
        </row>
        <row r="77">
          <cell r="A77" t="str">
            <v>Phoenix 3</v>
          </cell>
          <cell r="B77" t="str">
            <v>Montrouge</v>
          </cell>
        </row>
        <row r="78">
          <cell r="A78" t="str">
            <v>Psykies</v>
          </cell>
          <cell r="B78" t="str">
            <v>Nancy</v>
          </cell>
        </row>
        <row r="79">
          <cell r="A79" t="str">
            <v>Psyko</v>
          </cell>
          <cell r="B79" t="str">
            <v>Nancy</v>
          </cell>
        </row>
        <row r="80">
          <cell r="A80" t="str">
            <v>CS-Révolution'Air</v>
          </cell>
          <cell r="B80" t="str">
            <v>Paris</v>
          </cell>
        </row>
        <row r="81">
          <cell r="A81" t="str">
            <v>CS-Révolution'Air 2</v>
          </cell>
          <cell r="B81" t="str">
            <v>Paris</v>
          </cell>
        </row>
        <row r="82">
          <cell r="A82" t="str">
            <v>Révolution'Air</v>
          </cell>
          <cell r="B82" t="str">
            <v>Paris</v>
          </cell>
        </row>
        <row r="83">
          <cell r="A83" t="str">
            <v>Révolution'Air 2</v>
          </cell>
          <cell r="B83" t="str">
            <v>Paris</v>
          </cell>
        </row>
        <row r="84">
          <cell r="A84" t="str">
            <v>RFO</v>
          </cell>
          <cell r="B84" t="str">
            <v>Ile de Ré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-Junior"/>
      <sheetName val="club-ville"/>
      <sheetName val="Poules"/>
      <sheetName val="Résultats"/>
      <sheetName val="D1-1"/>
      <sheetName val="Res D1-1"/>
      <sheetName val="D1-2"/>
      <sheetName val="Res D1-2"/>
      <sheetName val="D1-3"/>
      <sheetName val="Res D1-3"/>
      <sheetName val="EdJ D1"/>
      <sheetName val="D2 Aller"/>
      <sheetName val="D2 Retour"/>
      <sheetName val="Res D2"/>
      <sheetName val="EdJ D2"/>
      <sheetName val="D3 Aller"/>
      <sheetName val="D3 Retour"/>
      <sheetName val="Res D3"/>
      <sheetName val="EdJ D3"/>
      <sheetName val="DRA Aller"/>
      <sheetName val="DRA Retour"/>
      <sheetName val="Res DRA"/>
      <sheetName val="EdJ DRA"/>
      <sheetName val="DRNI Aller"/>
      <sheetName val="DRNI Retour"/>
      <sheetName val="Res DRNI"/>
      <sheetName val="EdJ DRNI"/>
      <sheetName val="DREM Aller"/>
      <sheetName val="DREM Retour"/>
      <sheetName val="Res DREM"/>
      <sheetName val="EdJ DREM"/>
      <sheetName val="Féminine"/>
      <sheetName val="Res Féminine"/>
      <sheetName val="EdJ Féminine"/>
      <sheetName val="Res Master-Junior"/>
      <sheetName val="EdJ Master-Junior"/>
      <sheetName val="MixteD1 Aller"/>
      <sheetName val="MixteD1 Retour"/>
      <sheetName val="Res MixteD1"/>
      <sheetName val="EdJ MixteD1"/>
      <sheetName val="MixteD2"/>
      <sheetName val="Res MixteD2"/>
      <sheetName val="EdJ MixteD2"/>
    </sheetNames>
    <sheetDataSet>
      <sheetData sheetId="0">
        <row r="7">
          <cell r="Z7" t="str">
            <v>Master</v>
          </cell>
        </row>
        <row r="8">
          <cell r="Y8">
            <v>7</v>
          </cell>
          <cell r="Z8" t="str">
            <v>OUF</v>
          </cell>
          <cell r="AA8" t="str">
            <v>Master  OUF</v>
          </cell>
        </row>
        <row r="9">
          <cell r="Y9">
            <v>4</v>
          </cell>
          <cell r="Z9" t="str">
            <v>Frisbeurs</v>
          </cell>
          <cell r="AA9" t="str">
            <v>Master  Frisbeurs</v>
          </cell>
        </row>
        <row r="10">
          <cell r="Y10">
            <v>2</v>
          </cell>
          <cell r="Z10" t="str">
            <v>UFO</v>
          </cell>
          <cell r="AA10" t="str">
            <v>Master  UFO</v>
          </cell>
        </row>
        <row r="11">
          <cell r="Y11">
            <v>1</v>
          </cell>
          <cell r="Z11" t="str">
            <v>Tchac</v>
          </cell>
          <cell r="AA11" t="str">
            <v>Master  Tchac</v>
          </cell>
        </row>
        <row r="14">
          <cell r="Y14" t="str">
            <v>dt</v>
          </cell>
          <cell r="AA14" t="str">
            <v>directeur de tournoi</v>
          </cell>
        </row>
        <row r="17">
          <cell r="Z17" t="str">
            <v>Junior -20</v>
          </cell>
        </row>
        <row r="18">
          <cell r="Y18">
            <v>6</v>
          </cell>
          <cell r="Z18" t="str">
            <v>BoloFlash</v>
          </cell>
          <cell r="AA18" t="str">
            <v>U20  BoloFlash</v>
          </cell>
        </row>
        <row r="19">
          <cell r="Y19">
            <v>3</v>
          </cell>
          <cell r="Z19" t="str">
            <v>Tchac</v>
          </cell>
          <cell r="AA19" t="str">
            <v>U20  Tchac</v>
          </cell>
        </row>
        <row r="20">
          <cell r="Y20">
            <v>5</v>
          </cell>
          <cell r="Z20" t="str">
            <v>Manchots - Montesquieu</v>
          </cell>
          <cell r="AA20" t="str">
            <v>U20  Manchots - Montesquieu</v>
          </cell>
        </row>
        <row r="24">
          <cell r="Z24" t="str">
            <v>Junior -15</v>
          </cell>
        </row>
        <row r="25">
          <cell r="Y25" t="str">
            <v>a1</v>
          </cell>
          <cell r="Z25" t="str">
            <v>Frisbeurs</v>
          </cell>
          <cell r="AA25" t="str">
            <v>U15  Frisbeurs</v>
          </cell>
        </row>
        <row r="26">
          <cell r="Y26" t="str">
            <v>a2</v>
          </cell>
          <cell r="Z26" t="str">
            <v>Friselis</v>
          </cell>
          <cell r="AA26" t="str">
            <v>U15  Friselis</v>
          </cell>
        </row>
        <row r="27">
          <cell r="Y27" t="str">
            <v>a3</v>
          </cell>
          <cell r="Z27" t="str">
            <v>Grand Air 2</v>
          </cell>
          <cell r="AA27" t="str">
            <v>U15  Grand Air 2</v>
          </cell>
        </row>
        <row r="28">
          <cell r="Y28" t="str">
            <v>a4</v>
          </cell>
          <cell r="Z28" t="str">
            <v>Freezgo</v>
          </cell>
          <cell r="AA28" t="str">
            <v>U15  Freezgo</v>
          </cell>
        </row>
        <row r="29">
          <cell r="Y29" t="str">
            <v>b1</v>
          </cell>
          <cell r="Z29" t="str">
            <v>FlashToons</v>
          </cell>
          <cell r="AA29" t="str">
            <v>U15  FlashToons</v>
          </cell>
        </row>
        <row r="30">
          <cell r="Y30" t="str">
            <v>b2</v>
          </cell>
          <cell r="Z30" t="str">
            <v>RFO</v>
          </cell>
          <cell r="AA30" t="str">
            <v>U15  RFO</v>
          </cell>
        </row>
        <row r="31">
          <cell r="Y31" t="str">
            <v>b3</v>
          </cell>
          <cell r="Z31" t="str">
            <v>Bonzaï</v>
          </cell>
          <cell r="AA31" t="str">
            <v>U15  Bonzaï</v>
          </cell>
        </row>
        <row r="32">
          <cell r="Y32" t="str">
            <v>b4</v>
          </cell>
          <cell r="Z32" t="str">
            <v>Grand Air 1</v>
          </cell>
          <cell r="AA32" t="str">
            <v>U15  Grand Air 1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mailto:fabiocloclo@yahoo.fr%20/%2006.77.96.02.20" TargetMode="External"/><Relationship Id="rId1" Type="http://schemas.openxmlformats.org/officeDocument/2006/relationships/hyperlink" Target="mailto:fabiocloclo@yahoo.fr%20/%2006.77.96.02.20" TargetMode="External"/><Relationship Id="rId4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fabiocloclo@yahoo.fr%20/%2006.77.96.02.20" TargetMode="External"/><Relationship Id="rId1" Type="http://schemas.openxmlformats.org/officeDocument/2006/relationships/hyperlink" Target="mailto:fabiocloclo@yahoo.fr%20/%2006.77.96.02.20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fabiocloclo@yahoo.fr%20/%2006.77.96.02.20" TargetMode="External"/><Relationship Id="rId1" Type="http://schemas.openxmlformats.org/officeDocument/2006/relationships/hyperlink" Target="mailto:fabiocloclo@yahoo.fr%20/%2006.77.96.02.20" TargetMode="Externa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mailto:fabiocloclo@yahoo.fr%20/%2006.77.96.02.20" TargetMode="External"/><Relationship Id="rId1" Type="http://schemas.openxmlformats.org/officeDocument/2006/relationships/hyperlink" Target="mailto:fabiocloclo@yahoo.fr%20/%2006.77.96.02.20" TargetMode="Externa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C239"/>
  <sheetViews>
    <sheetView workbookViewId="0">
      <selection activeCell="D31" sqref="D31"/>
    </sheetView>
  </sheetViews>
  <sheetFormatPr baseColWidth="10" defaultColWidth="11.44140625" defaultRowHeight="13.2" x14ac:dyDescent="0.25"/>
  <cols>
    <col min="1" max="1" width="19" style="144" bestFit="1" customWidth="1"/>
    <col min="2" max="2" width="23.109375" style="8" bestFit="1" customWidth="1"/>
    <col min="3" max="16384" width="11.44140625" style="6"/>
  </cols>
  <sheetData>
    <row r="1" spans="1:2" x14ac:dyDescent="0.25">
      <c r="A1" s="61" t="s">
        <v>78</v>
      </c>
      <c r="B1" s="26" t="s">
        <v>79</v>
      </c>
    </row>
    <row r="2" spans="1:2" x14ac:dyDescent="0.25">
      <c r="A2" s="143" t="s">
        <v>53</v>
      </c>
      <c r="B2" s="17" t="s">
        <v>93</v>
      </c>
    </row>
    <row r="3" spans="1:2" x14ac:dyDescent="0.25">
      <c r="A3" s="143" t="s">
        <v>98</v>
      </c>
      <c r="B3" s="17" t="s">
        <v>93</v>
      </c>
    </row>
    <row r="4" spans="1:2" x14ac:dyDescent="0.25">
      <c r="A4" s="143" t="s">
        <v>50</v>
      </c>
      <c r="B4" s="17" t="s">
        <v>75</v>
      </c>
    </row>
    <row r="5" spans="1:2" x14ac:dyDescent="0.25">
      <c r="A5" s="143" t="s">
        <v>72</v>
      </c>
      <c r="B5" s="17" t="s">
        <v>75</v>
      </c>
    </row>
    <row r="6" spans="1:2" x14ac:dyDescent="0.25">
      <c r="A6" s="143" t="s">
        <v>73</v>
      </c>
      <c r="B6" s="17" t="s">
        <v>75</v>
      </c>
    </row>
    <row r="7" spans="1:2" x14ac:dyDescent="0.25">
      <c r="A7" s="143" t="s">
        <v>342</v>
      </c>
      <c r="B7" s="17" t="s">
        <v>75</v>
      </c>
    </row>
    <row r="8" spans="1:2" x14ac:dyDescent="0.25">
      <c r="A8" s="41" t="s">
        <v>396</v>
      </c>
      <c r="B8" s="17" t="s">
        <v>75</v>
      </c>
    </row>
    <row r="9" spans="1:2" x14ac:dyDescent="0.25">
      <c r="A9" s="143" t="s">
        <v>4</v>
      </c>
      <c r="B9" s="35" t="s">
        <v>275</v>
      </c>
    </row>
    <row r="10" spans="1:2" x14ac:dyDescent="0.25">
      <c r="A10" s="41" t="s">
        <v>365</v>
      </c>
      <c r="B10" s="17" t="s">
        <v>75</v>
      </c>
    </row>
    <row r="11" spans="1:2" x14ac:dyDescent="0.25">
      <c r="A11" s="41" t="s">
        <v>312</v>
      </c>
      <c r="B11" s="35" t="s">
        <v>315</v>
      </c>
    </row>
    <row r="12" spans="1:2" x14ac:dyDescent="0.25">
      <c r="A12" s="41" t="s">
        <v>382</v>
      </c>
      <c r="B12" s="35" t="s">
        <v>359</v>
      </c>
    </row>
    <row r="13" spans="1:2" x14ac:dyDescent="0.25">
      <c r="A13" s="143" t="s">
        <v>145</v>
      </c>
      <c r="B13" s="17" t="s">
        <v>81</v>
      </c>
    </row>
    <row r="14" spans="1:2" x14ac:dyDescent="0.25">
      <c r="A14" s="143" t="s">
        <v>143</v>
      </c>
      <c r="B14" s="17" t="s">
        <v>81</v>
      </c>
    </row>
    <row r="15" spans="1:2" x14ac:dyDescent="0.25">
      <c r="A15" s="143" t="s">
        <v>144</v>
      </c>
      <c r="B15" s="17" t="s">
        <v>81</v>
      </c>
    </row>
    <row r="16" spans="1:2" x14ac:dyDescent="0.25">
      <c r="A16" s="41" t="s">
        <v>187</v>
      </c>
      <c r="B16" s="17" t="s">
        <v>81</v>
      </c>
    </row>
    <row r="17" spans="1:2" x14ac:dyDescent="0.25">
      <c r="A17" s="143" t="s">
        <v>107</v>
      </c>
      <c r="B17" s="146" t="s">
        <v>400</v>
      </c>
    </row>
    <row r="18" spans="1:2" x14ac:dyDescent="0.25">
      <c r="A18" s="41" t="s">
        <v>258</v>
      </c>
      <c r="B18" s="17" t="s">
        <v>96</v>
      </c>
    </row>
    <row r="19" spans="1:2" x14ac:dyDescent="0.25">
      <c r="A19" s="41" t="s">
        <v>323</v>
      </c>
      <c r="B19" s="17" t="s">
        <v>138</v>
      </c>
    </row>
    <row r="20" spans="1:2" x14ac:dyDescent="0.25">
      <c r="A20" s="41" t="s">
        <v>324</v>
      </c>
      <c r="B20" s="35" t="s">
        <v>138</v>
      </c>
    </row>
    <row r="21" spans="1:2" x14ac:dyDescent="0.25">
      <c r="A21" s="41" t="s">
        <v>321</v>
      </c>
      <c r="B21" s="17" t="s">
        <v>139</v>
      </c>
    </row>
    <row r="22" spans="1:2" x14ac:dyDescent="0.25">
      <c r="A22" s="41" t="s">
        <v>228</v>
      </c>
      <c r="B22" s="35" t="s">
        <v>303</v>
      </c>
    </row>
    <row r="23" spans="1:2" x14ac:dyDescent="0.25">
      <c r="A23" s="41" t="s">
        <v>330</v>
      </c>
      <c r="B23" s="35" t="s">
        <v>303</v>
      </c>
    </row>
    <row r="24" spans="1:2" x14ac:dyDescent="0.25">
      <c r="A24" s="143" t="s">
        <v>18</v>
      </c>
      <c r="B24" s="35" t="s">
        <v>225</v>
      </c>
    </row>
    <row r="25" spans="1:2" x14ac:dyDescent="0.25">
      <c r="A25" s="143" t="s">
        <v>54</v>
      </c>
      <c r="B25" s="35" t="s">
        <v>225</v>
      </c>
    </row>
    <row r="26" spans="1:2" x14ac:dyDescent="0.25">
      <c r="A26" s="41" t="s">
        <v>259</v>
      </c>
      <c r="B26" s="35" t="s">
        <v>225</v>
      </c>
    </row>
    <row r="27" spans="1:2" x14ac:dyDescent="0.25">
      <c r="A27" s="41" t="s">
        <v>366</v>
      </c>
      <c r="B27" s="35" t="s">
        <v>367</v>
      </c>
    </row>
    <row r="28" spans="1:2" x14ac:dyDescent="0.25">
      <c r="A28" s="41" t="s">
        <v>232</v>
      </c>
      <c r="B28" s="35" t="s">
        <v>377</v>
      </c>
    </row>
    <row r="29" spans="1:2" x14ac:dyDescent="0.25">
      <c r="A29" s="41" t="s">
        <v>378</v>
      </c>
      <c r="B29" s="35" t="s">
        <v>377</v>
      </c>
    </row>
    <row r="30" spans="1:2" x14ac:dyDescent="0.25">
      <c r="A30" s="41" t="s">
        <v>336</v>
      </c>
      <c r="B30" s="35" t="s">
        <v>339</v>
      </c>
    </row>
    <row r="31" spans="1:2" x14ac:dyDescent="0.25">
      <c r="A31" s="41" t="s">
        <v>374</v>
      </c>
      <c r="B31" s="35" t="s">
        <v>339</v>
      </c>
    </row>
    <row r="32" spans="1:2" x14ac:dyDescent="0.25">
      <c r="A32" s="41" t="s">
        <v>375</v>
      </c>
      <c r="B32" s="35" t="s">
        <v>339</v>
      </c>
    </row>
    <row r="33" spans="1:2" x14ac:dyDescent="0.25">
      <c r="A33" s="41" t="s">
        <v>356</v>
      </c>
      <c r="B33" s="35" t="s">
        <v>359</v>
      </c>
    </row>
    <row r="34" spans="1:2" x14ac:dyDescent="0.25">
      <c r="A34" s="41" t="s">
        <v>227</v>
      </c>
      <c r="B34" s="35" t="s">
        <v>234</v>
      </c>
    </row>
    <row r="35" spans="1:2" x14ac:dyDescent="0.25">
      <c r="A35" s="41" t="s">
        <v>331</v>
      </c>
      <c r="B35" s="35" t="s">
        <v>234</v>
      </c>
    </row>
    <row r="36" spans="1:2" x14ac:dyDescent="0.25">
      <c r="A36" s="41" t="s">
        <v>381</v>
      </c>
      <c r="B36" s="35" t="s">
        <v>234</v>
      </c>
    </row>
    <row r="37" spans="1:2" x14ac:dyDescent="0.25">
      <c r="A37" s="41" t="s">
        <v>48</v>
      </c>
      <c r="B37" s="35" t="s">
        <v>273</v>
      </c>
    </row>
    <row r="38" spans="1:2" x14ac:dyDescent="0.25">
      <c r="A38" s="143" t="s">
        <v>128</v>
      </c>
      <c r="B38" s="35" t="s">
        <v>273</v>
      </c>
    </row>
    <row r="39" spans="1:2" x14ac:dyDescent="0.25">
      <c r="A39" s="41" t="s">
        <v>237</v>
      </c>
      <c r="B39" s="35" t="s">
        <v>276</v>
      </c>
    </row>
    <row r="40" spans="1:2" x14ac:dyDescent="0.25">
      <c r="A40" s="41" t="s">
        <v>371</v>
      </c>
      <c r="B40" s="35" t="s">
        <v>164</v>
      </c>
    </row>
    <row r="41" spans="1:2" x14ac:dyDescent="0.25">
      <c r="A41" s="41" t="s">
        <v>372</v>
      </c>
      <c r="B41" s="35" t="s">
        <v>164</v>
      </c>
    </row>
    <row r="42" spans="1:2" x14ac:dyDescent="0.25">
      <c r="A42" s="41" t="s">
        <v>373</v>
      </c>
      <c r="B42" s="35" t="s">
        <v>164</v>
      </c>
    </row>
    <row r="43" spans="1:2" x14ac:dyDescent="0.25">
      <c r="A43" s="41" t="s">
        <v>231</v>
      </c>
      <c r="B43" s="35" t="s">
        <v>203</v>
      </c>
    </row>
    <row r="44" spans="1:2" x14ac:dyDescent="0.25">
      <c r="A44" s="41" t="s">
        <v>429</v>
      </c>
      <c r="B44" s="35" t="s">
        <v>430</v>
      </c>
    </row>
    <row r="45" spans="1:2" x14ac:dyDescent="0.25">
      <c r="A45" s="41" t="s">
        <v>398</v>
      </c>
      <c r="B45" s="35" t="s">
        <v>367</v>
      </c>
    </row>
    <row r="46" spans="1:2" x14ac:dyDescent="0.25">
      <c r="A46" s="143" t="s">
        <v>52</v>
      </c>
      <c r="B46" s="35" t="s">
        <v>367</v>
      </c>
    </row>
    <row r="47" spans="1:2" x14ac:dyDescent="0.25">
      <c r="A47" s="143" t="s">
        <v>100</v>
      </c>
      <c r="B47" s="17" t="s">
        <v>101</v>
      </c>
    </row>
    <row r="48" spans="1:2" x14ac:dyDescent="0.25">
      <c r="A48" s="143" t="s">
        <v>3</v>
      </c>
      <c r="B48" s="17" t="s">
        <v>112</v>
      </c>
    </row>
    <row r="49" spans="1:3" x14ac:dyDescent="0.25">
      <c r="A49" s="41" t="s">
        <v>328</v>
      </c>
      <c r="B49" s="17" t="s">
        <v>112</v>
      </c>
    </row>
    <row r="50" spans="1:3" x14ac:dyDescent="0.25">
      <c r="A50" s="143" t="s">
        <v>67</v>
      </c>
      <c r="B50" s="17" t="s">
        <v>142</v>
      </c>
    </row>
    <row r="51" spans="1:3" x14ac:dyDescent="0.25">
      <c r="A51" s="143" t="s">
        <v>69</v>
      </c>
      <c r="B51" s="8" t="s">
        <v>136</v>
      </c>
    </row>
    <row r="52" spans="1:3" x14ac:dyDescent="0.25">
      <c r="A52" s="41" t="s">
        <v>392</v>
      </c>
      <c r="B52" s="8" t="s">
        <v>136</v>
      </c>
    </row>
    <row r="53" spans="1:3" x14ac:dyDescent="0.25">
      <c r="A53" s="143" t="s">
        <v>1</v>
      </c>
      <c r="B53" s="17" t="s">
        <v>112</v>
      </c>
      <c r="C53" s="8"/>
    </row>
    <row r="54" spans="1:3" x14ac:dyDescent="0.25">
      <c r="A54" s="41" t="s">
        <v>322</v>
      </c>
      <c r="B54" s="35" t="s">
        <v>214</v>
      </c>
      <c r="C54" s="8"/>
    </row>
    <row r="55" spans="1:3" x14ac:dyDescent="0.25">
      <c r="A55" s="41" t="s">
        <v>384</v>
      </c>
      <c r="B55" s="35" t="s">
        <v>214</v>
      </c>
      <c r="C55" s="8"/>
    </row>
    <row r="56" spans="1:3" x14ac:dyDescent="0.25">
      <c r="A56" s="41" t="s">
        <v>385</v>
      </c>
      <c r="B56" s="35" t="s">
        <v>214</v>
      </c>
      <c r="C56" s="8"/>
    </row>
    <row r="57" spans="1:3" x14ac:dyDescent="0.25">
      <c r="A57" s="41" t="s">
        <v>387</v>
      </c>
      <c r="B57" s="35" t="s">
        <v>214</v>
      </c>
      <c r="C57" s="8"/>
    </row>
    <row r="58" spans="1:3" x14ac:dyDescent="0.25">
      <c r="A58" s="41" t="s">
        <v>397</v>
      </c>
      <c r="B58" s="35" t="s">
        <v>397</v>
      </c>
      <c r="C58" s="8"/>
    </row>
    <row r="59" spans="1:3" x14ac:dyDescent="0.25">
      <c r="A59" s="41" t="s">
        <v>286</v>
      </c>
      <c r="B59" s="35" t="s">
        <v>306</v>
      </c>
      <c r="C59" s="8"/>
    </row>
    <row r="60" spans="1:3" x14ac:dyDescent="0.25">
      <c r="A60" s="41" t="s">
        <v>337</v>
      </c>
      <c r="B60" s="35" t="s">
        <v>340</v>
      </c>
    </row>
    <row r="61" spans="1:3" x14ac:dyDescent="0.25">
      <c r="A61" s="143" t="s">
        <v>95</v>
      </c>
      <c r="B61" s="17" t="s">
        <v>41</v>
      </c>
    </row>
    <row r="62" spans="1:3" x14ac:dyDescent="0.25">
      <c r="A62" s="41" t="s">
        <v>317</v>
      </c>
      <c r="B62" s="35" t="s">
        <v>41</v>
      </c>
    </row>
    <row r="63" spans="1:3" x14ac:dyDescent="0.25">
      <c r="A63" s="143" t="s">
        <v>115</v>
      </c>
      <c r="B63" s="17" t="s">
        <v>41</v>
      </c>
    </row>
    <row r="64" spans="1:3" x14ac:dyDescent="0.25">
      <c r="A64" s="143" t="s">
        <v>60</v>
      </c>
      <c r="B64" s="17" t="s">
        <v>41</v>
      </c>
    </row>
    <row r="65" spans="1:2" x14ac:dyDescent="0.25">
      <c r="A65" s="41" t="s">
        <v>223</v>
      </c>
      <c r="B65" s="17" t="s">
        <v>41</v>
      </c>
    </row>
    <row r="66" spans="1:2" x14ac:dyDescent="0.25">
      <c r="A66" s="41" t="s">
        <v>376</v>
      </c>
      <c r="B66" s="35" t="s">
        <v>233</v>
      </c>
    </row>
    <row r="67" spans="1:2" x14ac:dyDescent="0.25">
      <c r="A67" s="143" t="s">
        <v>5</v>
      </c>
      <c r="B67" s="17" t="s">
        <v>43</v>
      </c>
    </row>
    <row r="68" spans="1:2" x14ac:dyDescent="0.25">
      <c r="A68" s="143" t="s">
        <v>14</v>
      </c>
      <c r="B68" s="17" t="s">
        <v>43</v>
      </c>
    </row>
    <row r="69" spans="1:2" x14ac:dyDescent="0.25">
      <c r="A69" s="143" t="s">
        <v>122</v>
      </c>
      <c r="B69" s="17" t="s">
        <v>43</v>
      </c>
    </row>
    <row r="70" spans="1:2" x14ac:dyDescent="0.25">
      <c r="A70" s="144" t="s">
        <v>158</v>
      </c>
      <c r="B70" s="8" t="s">
        <v>131</v>
      </c>
    </row>
    <row r="71" spans="1:2" x14ac:dyDescent="0.25">
      <c r="A71" s="145" t="s">
        <v>268</v>
      </c>
      <c r="B71" s="8" t="s">
        <v>131</v>
      </c>
    </row>
    <row r="72" spans="1:2" x14ac:dyDescent="0.25">
      <c r="A72" s="145" t="s">
        <v>386</v>
      </c>
      <c r="B72" s="8" t="s">
        <v>131</v>
      </c>
    </row>
    <row r="73" spans="1:2" x14ac:dyDescent="0.25">
      <c r="A73" s="145" t="s">
        <v>236</v>
      </c>
      <c r="B73" s="33" t="s">
        <v>238</v>
      </c>
    </row>
    <row r="74" spans="1:2" x14ac:dyDescent="0.25">
      <c r="A74" s="145" t="s">
        <v>341</v>
      </c>
      <c r="B74" s="33" t="s">
        <v>238</v>
      </c>
    </row>
    <row r="75" spans="1:2" x14ac:dyDescent="0.25">
      <c r="A75" s="145" t="s">
        <v>208</v>
      </c>
      <c r="B75" s="8" t="s">
        <v>131</v>
      </c>
    </row>
    <row r="76" spans="1:2" x14ac:dyDescent="0.25">
      <c r="A76" s="143" t="s">
        <v>0</v>
      </c>
      <c r="B76" s="17" t="s">
        <v>47</v>
      </c>
    </row>
    <row r="77" spans="1:2" x14ac:dyDescent="0.25">
      <c r="A77" s="143" t="s">
        <v>7</v>
      </c>
      <c r="B77" s="17" t="s">
        <v>47</v>
      </c>
    </row>
    <row r="78" spans="1:2" x14ac:dyDescent="0.25">
      <c r="A78" s="143" t="s">
        <v>66</v>
      </c>
      <c r="B78" s="17" t="s">
        <v>47</v>
      </c>
    </row>
    <row r="79" spans="1:2" x14ac:dyDescent="0.25">
      <c r="A79" s="143" t="s">
        <v>292</v>
      </c>
      <c r="B79" s="17" t="s">
        <v>47</v>
      </c>
    </row>
    <row r="80" spans="1:2" x14ac:dyDescent="0.25">
      <c r="A80" s="41" t="s">
        <v>316</v>
      </c>
      <c r="B80" s="35" t="s">
        <v>47</v>
      </c>
    </row>
    <row r="81" spans="1:2" x14ac:dyDescent="0.25">
      <c r="A81" s="143" t="s">
        <v>40</v>
      </c>
      <c r="B81" s="17" t="s">
        <v>84</v>
      </c>
    </row>
    <row r="82" spans="1:2" x14ac:dyDescent="0.25">
      <c r="A82" s="143" t="s">
        <v>135</v>
      </c>
      <c r="B82" s="8" t="s">
        <v>84</v>
      </c>
    </row>
    <row r="83" spans="1:2" x14ac:dyDescent="0.25">
      <c r="A83" s="41" t="s">
        <v>266</v>
      </c>
      <c r="B83" s="17" t="s">
        <v>84</v>
      </c>
    </row>
    <row r="84" spans="1:2" x14ac:dyDescent="0.25">
      <c r="A84" s="41" t="s">
        <v>267</v>
      </c>
      <c r="B84" s="8" t="s">
        <v>84</v>
      </c>
    </row>
    <row r="85" spans="1:2" x14ac:dyDescent="0.25">
      <c r="A85" s="41" t="s">
        <v>343</v>
      </c>
      <c r="B85" s="8" t="s">
        <v>84</v>
      </c>
    </row>
    <row r="86" spans="1:2" x14ac:dyDescent="0.25">
      <c r="A86" s="41" t="s">
        <v>345</v>
      </c>
      <c r="B86" s="8" t="s">
        <v>84</v>
      </c>
    </row>
    <row r="87" spans="1:2" x14ac:dyDescent="0.25">
      <c r="A87" s="41" t="s">
        <v>351</v>
      </c>
      <c r="B87" s="8" t="s">
        <v>84</v>
      </c>
    </row>
    <row r="88" spans="1:2" x14ac:dyDescent="0.25">
      <c r="A88" s="41" t="s">
        <v>357</v>
      </c>
      <c r="B88" s="8" t="s">
        <v>84</v>
      </c>
    </row>
    <row r="89" spans="1:2" x14ac:dyDescent="0.25">
      <c r="A89" s="41" t="s">
        <v>188</v>
      </c>
      <c r="B89" s="33" t="s">
        <v>399</v>
      </c>
    </row>
    <row r="90" spans="1:2" x14ac:dyDescent="0.25">
      <c r="A90" s="41" t="s">
        <v>226</v>
      </c>
      <c r="B90" s="33" t="s">
        <v>399</v>
      </c>
    </row>
    <row r="91" spans="1:2" x14ac:dyDescent="0.25">
      <c r="A91" s="41" t="s">
        <v>229</v>
      </c>
      <c r="B91" s="33" t="s">
        <v>399</v>
      </c>
    </row>
    <row r="92" spans="1:2" x14ac:dyDescent="0.25">
      <c r="A92" s="41" t="s">
        <v>287</v>
      </c>
      <c r="B92" s="33" t="s">
        <v>399</v>
      </c>
    </row>
    <row r="93" spans="1:2" x14ac:dyDescent="0.25">
      <c r="A93" s="41" t="s">
        <v>288</v>
      </c>
      <c r="B93" s="33" t="s">
        <v>304</v>
      </c>
    </row>
    <row r="94" spans="1:2" x14ac:dyDescent="0.25">
      <c r="A94" s="41" t="s">
        <v>289</v>
      </c>
      <c r="B94" s="33" t="s">
        <v>304</v>
      </c>
    </row>
    <row r="95" spans="1:2" x14ac:dyDescent="0.25">
      <c r="A95" s="41" t="s">
        <v>159</v>
      </c>
      <c r="B95" s="17" t="s">
        <v>91</v>
      </c>
    </row>
    <row r="96" spans="1:2" x14ac:dyDescent="0.25">
      <c r="A96" s="41" t="s">
        <v>180</v>
      </c>
      <c r="B96" s="35" t="s">
        <v>91</v>
      </c>
    </row>
    <row r="97" spans="1:2" x14ac:dyDescent="0.25">
      <c r="A97" s="41" t="s">
        <v>291</v>
      </c>
      <c r="B97" s="35" t="s">
        <v>91</v>
      </c>
    </row>
    <row r="98" spans="1:2" x14ac:dyDescent="0.25">
      <c r="A98" s="41" t="s">
        <v>284</v>
      </c>
      <c r="B98" s="35" t="s">
        <v>302</v>
      </c>
    </row>
    <row r="99" spans="1:2" x14ac:dyDescent="0.25">
      <c r="A99" s="143" t="s">
        <v>68</v>
      </c>
      <c r="B99" s="17" t="s">
        <v>105</v>
      </c>
    </row>
    <row r="100" spans="1:2" x14ac:dyDescent="0.25">
      <c r="A100" s="143" t="s">
        <v>110</v>
      </c>
      <c r="B100" s="146" t="s">
        <v>400</v>
      </c>
    </row>
    <row r="101" spans="1:2" x14ac:dyDescent="0.25">
      <c r="A101" s="143" t="s">
        <v>6</v>
      </c>
      <c r="B101" s="146" t="s">
        <v>400</v>
      </c>
    </row>
    <row r="102" spans="1:2" x14ac:dyDescent="0.25">
      <c r="A102" s="41" t="s">
        <v>394</v>
      </c>
      <c r="B102" s="146" t="s">
        <v>400</v>
      </c>
    </row>
    <row r="103" spans="1:2" x14ac:dyDescent="0.25">
      <c r="A103" s="143" t="s">
        <v>19</v>
      </c>
      <c r="B103" s="17" t="s">
        <v>45</v>
      </c>
    </row>
    <row r="104" spans="1:2" x14ac:dyDescent="0.25">
      <c r="A104" s="143" t="s">
        <v>44</v>
      </c>
      <c r="B104" s="17" t="s">
        <v>45</v>
      </c>
    </row>
    <row r="105" spans="1:2" x14ac:dyDescent="0.25">
      <c r="A105" s="41" t="s">
        <v>282</v>
      </c>
      <c r="B105" s="35" t="s">
        <v>275</v>
      </c>
    </row>
    <row r="106" spans="1:2" x14ac:dyDescent="0.25">
      <c r="A106" s="41" t="s">
        <v>326</v>
      </c>
      <c r="B106" s="35" t="s">
        <v>275</v>
      </c>
    </row>
    <row r="107" spans="1:2" x14ac:dyDescent="0.25">
      <c r="A107" s="143" t="s">
        <v>127</v>
      </c>
      <c r="B107" s="17" t="s">
        <v>117</v>
      </c>
    </row>
    <row r="108" spans="1:2" x14ac:dyDescent="0.25">
      <c r="A108" s="41" t="s">
        <v>390</v>
      </c>
      <c r="B108" s="17" t="s">
        <v>117</v>
      </c>
    </row>
    <row r="109" spans="1:2" x14ac:dyDescent="0.25">
      <c r="A109" s="144" t="s">
        <v>63</v>
      </c>
      <c r="B109" s="8" t="s">
        <v>132</v>
      </c>
    </row>
    <row r="110" spans="1:2" x14ac:dyDescent="0.25">
      <c r="A110" s="143" t="s">
        <v>42</v>
      </c>
      <c r="B110" s="17" t="s">
        <v>94</v>
      </c>
    </row>
    <row r="111" spans="1:2" x14ac:dyDescent="0.25">
      <c r="A111" s="143" t="s">
        <v>70</v>
      </c>
      <c r="B111" s="17" t="s">
        <v>104</v>
      </c>
    </row>
    <row r="112" spans="1:2" x14ac:dyDescent="0.25">
      <c r="A112" s="143" t="s">
        <v>71</v>
      </c>
      <c r="B112" s="17" t="s">
        <v>104</v>
      </c>
    </row>
    <row r="113" spans="1:3" x14ac:dyDescent="0.25">
      <c r="A113" s="41" t="s">
        <v>219</v>
      </c>
      <c r="B113" s="35" t="s">
        <v>221</v>
      </c>
    </row>
    <row r="114" spans="1:3" x14ac:dyDescent="0.25">
      <c r="A114" s="41" t="s">
        <v>379</v>
      </c>
      <c r="B114" s="35" t="s">
        <v>221</v>
      </c>
    </row>
    <row r="115" spans="1:3" x14ac:dyDescent="0.25">
      <c r="A115" s="41" t="s">
        <v>380</v>
      </c>
      <c r="B115" s="35" t="s">
        <v>221</v>
      </c>
    </row>
    <row r="116" spans="1:3" x14ac:dyDescent="0.25">
      <c r="A116" s="41" t="s">
        <v>389</v>
      </c>
      <c r="B116" s="35" t="s">
        <v>235</v>
      </c>
    </row>
    <row r="117" spans="1:3" x14ac:dyDescent="0.25">
      <c r="A117" s="41" t="s">
        <v>391</v>
      </c>
      <c r="B117" s="35" t="s">
        <v>235</v>
      </c>
    </row>
    <row r="118" spans="1:3" x14ac:dyDescent="0.25">
      <c r="A118" s="41" t="s">
        <v>333</v>
      </c>
      <c r="B118" s="35" t="s">
        <v>335</v>
      </c>
    </row>
    <row r="119" spans="1:3" x14ac:dyDescent="0.25">
      <c r="A119" s="41" t="s">
        <v>308</v>
      </c>
      <c r="B119" s="35" t="s">
        <v>285</v>
      </c>
    </row>
    <row r="120" spans="1:3" x14ac:dyDescent="0.25">
      <c r="A120" s="41" t="s">
        <v>329</v>
      </c>
      <c r="B120" s="35" t="s">
        <v>285</v>
      </c>
    </row>
    <row r="121" spans="1:3" x14ac:dyDescent="0.25">
      <c r="A121" s="143" t="s">
        <v>2</v>
      </c>
      <c r="B121" s="17" t="s">
        <v>46</v>
      </c>
    </row>
    <row r="122" spans="1:3" x14ac:dyDescent="0.25">
      <c r="A122" s="143" t="s">
        <v>74</v>
      </c>
      <c r="B122" s="17" t="s">
        <v>46</v>
      </c>
    </row>
    <row r="123" spans="1:3" x14ac:dyDescent="0.25">
      <c r="A123" s="41" t="s">
        <v>383</v>
      </c>
      <c r="B123" s="17" t="s">
        <v>46</v>
      </c>
    </row>
    <row r="124" spans="1:3" x14ac:dyDescent="0.25">
      <c r="A124" s="143" t="s">
        <v>16</v>
      </c>
      <c r="B124" s="17" t="s">
        <v>92</v>
      </c>
    </row>
    <row r="125" spans="1:3" x14ac:dyDescent="0.25">
      <c r="A125" s="41" t="s">
        <v>350</v>
      </c>
      <c r="B125" s="17" t="s">
        <v>92</v>
      </c>
    </row>
    <row r="126" spans="1:3" x14ac:dyDescent="0.25">
      <c r="A126" s="41" t="s">
        <v>355</v>
      </c>
      <c r="B126" s="17" t="s">
        <v>92</v>
      </c>
    </row>
    <row r="127" spans="1:3" ht="13.8" x14ac:dyDescent="0.25">
      <c r="A127" s="41" t="s">
        <v>358</v>
      </c>
      <c r="B127" s="17" t="s">
        <v>92</v>
      </c>
      <c r="C127" s="28"/>
    </row>
    <row r="128" spans="1:3" x14ac:dyDescent="0.25">
      <c r="A128" s="143" t="s">
        <v>141</v>
      </c>
      <c r="B128" s="17" t="s">
        <v>85</v>
      </c>
    </row>
    <row r="129" spans="1:3" x14ac:dyDescent="0.25">
      <c r="A129" s="143" t="s">
        <v>140</v>
      </c>
      <c r="B129" s="17" t="s">
        <v>85</v>
      </c>
    </row>
    <row r="130" spans="1:3" ht="13.8" x14ac:dyDescent="0.25">
      <c r="A130" s="41" t="s">
        <v>362</v>
      </c>
      <c r="B130" s="17" t="s">
        <v>85</v>
      </c>
      <c r="C130" s="28"/>
    </row>
    <row r="131" spans="1:3" ht="13.8" x14ac:dyDescent="0.25">
      <c r="A131" s="41" t="s">
        <v>325</v>
      </c>
      <c r="B131" s="17" t="s">
        <v>85</v>
      </c>
      <c r="C131" s="28"/>
    </row>
    <row r="132" spans="1:3" x14ac:dyDescent="0.25">
      <c r="A132" s="41" t="s">
        <v>327</v>
      </c>
      <c r="B132" s="17" t="s">
        <v>85</v>
      </c>
    </row>
    <row r="133" spans="1:3" x14ac:dyDescent="0.25">
      <c r="A133" s="143" t="s">
        <v>108</v>
      </c>
      <c r="B133" s="27" t="s">
        <v>76</v>
      </c>
    </row>
    <row r="134" spans="1:3" x14ac:dyDescent="0.25">
      <c r="A134" s="143" t="s">
        <v>150</v>
      </c>
      <c r="B134" s="27" t="s">
        <v>111</v>
      </c>
    </row>
    <row r="135" spans="1:3" x14ac:dyDescent="0.25">
      <c r="A135" s="143" t="s">
        <v>149</v>
      </c>
      <c r="B135" s="27" t="s">
        <v>111</v>
      </c>
    </row>
    <row r="136" spans="1:3" x14ac:dyDescent="0.25">
      <c r="A136" s="143" t="s">
        <v>106</v>
      </c>
      <c r="B136" s="17" t="s">
        <v>76</v>
      </c>
    </row>
    <row r="137" spans="1:3" x14ac:dyDescent="0.25">
      <c r="A137" s="143" t="s">
        <v>15</v>
      </c>
      <c r="B137" s="17" t="s">
        <v>76</v>
      </c>
    </row>
    <row r="138" spans="1:3" x14ac:dyDescent="0.25">
      <c r="A138" s="143" t="s">
        <v>57</v>
      </c>
      <c r="B138" s="17" t="s">
        <v>76</v>
      </c>
    </row>
    <row r="139" spans="1:3" x14ac:dyDescent="0.25">
      <c r="A139" s="41" t="s">
        <v>230</v>
      </c>
      <c r="B139" s="35" t="s">
        <v>76</v>
      </c>
    </row>
    <row r="140" spans="1:3" x14ac:dyDescent="0.25">
      <c r="A140" s="41" t="s">
        <v>334</v>
      </c>
      <c r="B140" s="35" t="s">
        <v>76</v>
      </c>
    </row>
    <row r="141" spans="1:3" x14ac:dyDescent="0.25">
      <c r="A141" s="41" t="s">
        <v>309</v>
      </c>
      <c r="B141" s="35" t="s">
        <v>315</v>
      </c>
    </row>
    <row r="142" spans="1:3" x14ac:dyDescent="0.25">
      <c r="A142" s="41" t="s">
        <v>310</v>
      </c>
      <c r="B142" s="35" t="s">
        <v>315</v>
      </c>
    </row>
    <row r="143" spans="1:3" x14ac:dyDescent="0.25">
      <c r="A143" s="41" t="s">
        <v>313</v>
      </c>
      <c r="B143" s="35" t="s">
        <v>315</v>
      </c>
    </row>
    <row r="144" spans="1:3" x14ac:dyDescent="0.25">
      <c r="A144" s="41" t="s">
        <v>352</v>
      </c>
      <c r="B144" s="35" t="s">
        <v>315</v>
      </c>
    </row>
    <row r="145" spans="1:3" x14ac:dyDescent="0.25">
      <c r="A145" s="41" t="s">
        <v>353</v>
      </c>
      <c r="B145" s="35" t="s">
        <v>315</v>
      </c>
    </row>
    <row r="146" spans="1:3" x14ac:dyDescent="0.25">
      <c r="A146" s="41" t="s">
        <v>344</v>
      </c>
      <c r="B146" s="35" t="s">
        <v>315</v>
      </c>
    </row>
    <row r="147" spans="1:3" x14ac:dyDescent="0.25">
      <c r="A147" s="41" t="s">
        <v>346</v>
      </c>
      <c r="B147" s="35" t="s">
        <v>315</v>
      </c>
    </row>
    <row r="148" spans="1:3" x14ac:dyDescent="0.25">
      <c r="A148" s="41" t="s">
        <v>347</v>
      </c>
      <c r="B148" s="35" t="s">
        <v>315</v>
      </c>
    </row>
    <row r="149" spans="1:3" x14ac:dyDescent="0.25">
      <c r="A149" s="41" t="s">
        <v>349</v>
      </c>
      <c r="B149" s="35" t="s">
        <v>315</v>
      </c>
    </row>
    <row r="150" spans="1:3" x14ac:dyDescent="0.25">
      <c r="A150" s="143" t="s">
        <v>124</v>
      </c>
      <c r="B150" s="27" t="s">
        <v>126</v>
      </c>
    </row>
    <row r="151" spans="1:3" x14ac:dyDescent="0.25">
      <c r="A151" s="41" t="s">
        <v>181</v>
      </c>
      <c r="B151" s="36" t="s">
        <v>126</v>
      </c>
    </row>
    <row r="152" spans="1:3" x14ac:dyDescent="0.25">
      <c r="A152" s="143" t="s">
        <v>151</v>
      </c>
      <c r="B152" s="27" t="s">
        <v>94</v>
      </c>
    </row>
    <row r="153" spans="1:3" ht="13.8" x14ac:dyDescent="0.25">
      <c r="A153" s="143" t="s">
        <v>118</v>
      </c>
      <c r="B153" s="35" t="s">
        <v>401</v>
      </c>
      <c r="C153" s="28"/>
    </row>
    <row r="154" spans="1:3" ht="13.8" x14ac:dyDescent="0.25">
      <c r="A154" s="143" t="s">
        <v>97</v>
      </c>
      <c r="B154" s="35" t="s">
        <v>401</v>
      </c>
      <c r="C154" s="28"/>
    </row>
    <row r="155" spans="1:3" ht="13.8" x14ac:dyDescent="0.25">
      <c r="A155" s="143" t="s">
        <v>338</v>
      </c>
      <c r="B155" s="35" t="s">
        <v>401</v>
      </c>
      <c r="C155" s="28"/>
    </row>
    <row r="156" spans="1:3" ht="13.8" x14ac:dyDescent="0.25">
      <c r="A156" s="143" t="s">
        <v>51</v>
      </c>
      <c r="B156" s="17" t="s">
        <v>102</v>
      </c>
      <c r="C156" s="28"/>
    </row>
    <row r="157" spans="1:3" ht="13.8" x14ac:dyDescent="0.25">
      <c r="A157" s="143" t="s">
        <v>123</v>
      </c>
      <c r="B157" s="27" t="s">
        <v>102</v>
      </c>
      <c r="C157" s="28"/>
    </row>
    <row r="158" spans="1:3" ht="13.8" x14ac:dyDescent="0.25">
      <c r="A158" s="41" t="s">
        <v>182</v>
      </c>
      <c r="B158" s="36" t="s">
        <v>102</v>
      </c>
      <c r="C158" s="28"/>
    </row>
    <row r="159" spans="1:3" ht="13.8" x14ac:dyDescent="0.25">
      <c r="A159" s="41" t="s">
        <v>395</v>
      </c>
      <c r="B159" s="146" t="s">
        <v>102</v>
      </c>
      <c r="C159" s="28"/>
    </row>
    <row r="160" spans="1:3" ht="13.8" x14ac:dyDescent="0.25">
      <c r="A160" s="41" t="s">
        <v>204</v>
      </c>
      <c r="B160" s="36" t="s">
        <v>102</v>
      </c>
      <c r="C160" s="28"/>
    </row>
    <row r="161" spans="1:3" ht="13.8" x14ac:dyDescent="0.25">
      <c r="A161" s="41" t="s">
        <v>239</v>
      </c>
      <c r="B161" s="146" t="s">
        <v>242</v>
      </c>
      <c r="C161" s="28"/>
    </row>
    <row r="162" spans="1:3" ht="13.8" x14ac:dyDescent="0.25">
      <c r="A162" s="41" t="s">
        <v>243</v>
      </c>
      <c r="B162" s="146" t="s">
        <v>242</v>
      </c>
      <c r="C162" s="28"/>
    </row>
    <row r="163" spans="1:3" x14ac:dyDescent="0.25">
      <c r="A163" s="144" t="s">
        <v>65</v>
      </c>
      <c r="B163" s="8" t="s">
        <v>87</v>
      </c>
    </row>
    <row r="164" spans="1:3" x14ac:dyDescent="0.25">
      <c r="A164" s="143" t="s">
        <v>109</v>
      </c>
      <c r="B164" s="17" t="s">
        <v>87</v>
      </c>
    </row>
    <row r="165" spans="1:3" x14ac:dyDescent="0.25">
      <c r="A165" s="41" t="s">
        <v>202</v>
      </c>
      <c r="B165" s="35" t="s">
        <v>87</v>
      </c>
    </row>
    <row r="166" spans="1:3" x14ac:dyDescent="0.25">
      <c r="A166" s="41" t="s">
        <v>388</v>
      </c>
      <c r="B166" s="35" t="s">
        <v>87</v>
      </c>
    </row>
    <row r="167" spans="1:3" x14ac:dyDescent="0.25">
      <c r="A167" s="41" t="s">
        <v>264</v>
      </c>
      <c r="B167" s="35" t="s">
        <v>43</v>
      </c>
    </row>
    <row r="168" spans="1:3" x14ac:dyDescent="0.25">
      <c r="A168" s="41" t="s">
        <v>265</v>
      </c>
      <c r="B168" s="35" t="s">
        <v>43</v>
      </c>
    </row>
    <row r="169" spans="1:3" x14ac:dyDescent="0.25">
      <c r="A169" s="41" t="s">
        <v>280</v>
      </c>
      <c r="B169" s="35" t="s">
        <v>43</v>
      </c>
    </row>
    <row r="170" spans="1:3" x14ac:dyDescent="0.25">
      <c r="A170" s="41" t="s">
        <v>281</v>
      </c>
      <c r="B170" s="35" t="s">
        <v>43</v>
      </c>
    </row>
    <row r="171" spans="1:3" x14ac:dyDescent="0.25">
      <c r="A171" s="41" t="s">
        <v>222</v>
      </c>
      <c r="B171" s="35" t="s">
        <v>225</v>
      </c>
    </row>
    <row r="172" spans="1:3" x14ac:dyDescent="0.25">
      <c r="A172" s="41" t="s">
        <v>200</v>
      </c>
      <c r="B172" s="17" t="s">
        <v>75</v>
      </c>
    </row>
    <row r="173" spans="1:3" x14ac:dyDescent="0.25">
      <c r="A173" s="41" t="s">
        <v>201</v>
      </c>
      <c r="B173" s="17" t="s">
        <v>75</v>
      </c>
    </row>
    <row r="174" spans="1:3" x14ac:dyDescent="0.25">
      <c r="A174" s="143" t="s">
        <v>20</v>
      </c>
      <c r="B174" s="17" t="s">
        <v>75</v>
      </c>
    </row>
    <row r="175" spans="1:3" x14ac:dyDescent="0.25">
      <c r="A175" s="143" t="s">
        <v>21</v>
      </c>
      <c r="B175" s="8" t="s">
        <v>75</v>
      </c>
    </row>
    <row r="176" spans="1:3" x14ac:dyDescent="0.25">
      <c r="A176" s="143" t="s">
        <v>241</v>
      </c>
      <c r="B176" s="8" t="s">
        <v>75</v>
      </c>
    </row>
    <row r="177" spans="1:2" x14ac:dyDescent="0.25">
      <c r="A177" s="41" t="s">
        <v>393</v>
      </c>
      <c r="B177" s="8" t="s">
        <v>75</v>
      </c>
    </row>
    <row r="178" spans="1:2" x14ac:dyDescent="0.25">
      <c r="A178" s="143" t="s">
        <v>11</v>
      </c>
      <c r="B178" s="17" t="s">
        <v>56</v>
      </c>
    </row>
    <row r="179" spans="1:2" x14ac:dyDescent="0.25">
      <c r="A179" s="143" t="s">
        <v>55</v>
      </c>
      <c r="B179" s="17" t="s">
        <v>56</v>
      </c>
    </row>
    <row r="180" spans="1:2" x14ac:dyDescent="0.25">
      <c r="A180" s="143" t="s">
        <v>224</v>
      </c>
      <c r="B180" s="17" t="s">
        <v>56</v>
      </c>
    </row>
    <row r="181" spans="1:2" x14ac:dyDescent="0.25">
      <c r="A181" s="41" t="s">
        <v>277</v>
      </c>
      <c r="B181" s="17" t="s">
        <v>56</v>
      </c>
    </row>
    <row r="182" spans="1:2" x14ac:dyDescent="0.25">
      <c r="A182" s="41" t="s">
        <v>278</v>
      </c>
      <c r="B182" s="17" t="s">
        <v>56</v>
      </c>
    </row>
    <row r="183" spans="1:2" x14ac:dyDescent="0.25">
      <c r="A183" s="41" t="s">
        <v>279</v>
      </c>
      <c r="B183" s="17" t="s">
        <v>56</v>
      </c>
    </row>
    <row r="184" spans="1:2" x14ac:dyDescent="0.25">
      <c r="A184" s="143" t="s">
        <v>125</v>
      </c>
      <c r="B184" s="27" t="s">
        <v>82</v>
      </c>
    </row>
    <row r="185" spans="1:2" x14ac:dyDescent="0.25">
      <c r="A185" s="143" t="s">
        <v>9</v>
      </c>
      <c r="B185" s="17" t="s">
        <v>99</v>
      </c>
    </row>
    <row r="186" spans="1:2" x14ac:dyDescent="0.25">
      <c r="A186" s="144" t="s">
        <v>61</v>
      </c>
      <c r="B186" s="8" t="s">
        <v>99</v>
      </c>
    </row>
    <row r="187" spans="1:2" x14ac:dyDescent="0.25">
      <c r="A187" s="144" t="s">
        <v>165</v>
      </c>
      <c r="B187" s="8" t="s">
        <v>99</v>
      </c>
    </row>
    <row r="188" spans="1:2" x14ac:dyDescent="0.25">
      <c r="A188" s="144" t="s">
        <v>213</v>
      </c>
      <c r="B188" s="8" t="s">
        <v>99</v>
      </c>
    </row>
    <row r="189" spans="1:2" x14ac:dyDescent="0.25">
      <c r="A189" s="143" t="s">
        <v>154</v>
      </c>
      <c r="B189" s="17" t="s">
        <v>80</v>
      </c>
    </row>
    <row r="190" spans="1:2" x14ac:dyDescent="0.25">
      <c r="A190" s="41" t="s">
        <v>156</v>
      </c>
      <c r="B190" s="17" t="s">
        <v>82</v>
      </c>
    </row>
    <row r="191" spans="1:2" x14ac:dyDescent="0.25">
      <c r="A191" s="41" t="s">
        <v>183</v>
      </c>
      <c r="B191" s="35" t="s">
        <v>82</v>
      </c>
    </row>
    <row r="192" spans="1:2" x14ac:dyDescent="0.25">
      <c r="A192" s="143" t="s">
        <v>8</v>
      </c>
      <c r="B192" s="35" t="s">
        <v>252</v>
      </c>
    </row>
    <row r="193" spans="1:2" x14ac:dyDescent="0.25">
      <c r="A193" s="143" t="s">
        <v>146</v>
      </c>
      <c r="B193" s="17" t="s">
        <v>147</v>
      </c>
    </row>
    <row r="194" spans="1:2" x14ac:dyDescent="0.25">
      <c r="A194" s="41" t="s">
        <v>368</v>
      </c>
      <c r="B194" s="17" t="s">
        <v>147</v>
      </c>
    </row>
    <row r="195" spans="1:2" x14ac:dyDescent="0.25">
      <c r="A195" s="41" t="s">
        <v>332</v>
      </c>
      <c r="B195" s="17" t="s">
        <v>147</v>
      </c>
    </row>
    <row r="196" spans="1:2" x14ac:dyDescent="0.25">
      <c r="A196" s="143" t="s">
        <v>119</v>
      </c>
      <c r="B196" s="35" t="s">
        <v>116</v>
      </c>
    </row>
    <row r="197" spans="1:2" x14ac:dyDescent="0.25">
      <c r="A197" s="143" t="s">
        <v>120</v>
      </c>
      <c r="B197" s="35" t="s">
        <v>116</v>
      </c>
    </row>
    <row r="198" spans="1:2" x14ac:dyDescent="0.25">
      <c r="A198" s="143" t="s">
        <v>121</v>
      </c>
      <c r="B198" s="35" t="s">
        <v>116</v>
      </c>
    </row>
    <row r="199" spans="1:2" x14ac:dyDescent="0.25">
      <c r="A199" s="143" t="s">
        <v>220</v>
      </c>
      <c r="B199" s="35" t="s">
        <v>116</v>
      </c>
    </row>
    <row r="200" spans="1:2" x14ac:dyDescent="0.25">
      <c r="A200" s="143" t="s">
        <v>283</v>
      </c>
      <c r="B200" s="35" t="s">
        <v>116</v>
      </c>
    </row>
    <row r="201" spans="1:2" x14ac:dyDescent="0.25">
      <c r="A201" s="41" t="s">
        <v>311</v>
      </c>
      <c r="B201" s="35" t="s">
        <v>116</v>
      </c>
    </row>
    <row r="202" spans="1:2" x14ac:dyDescent="0.25">
      <c r="A202" s="41" t="s">
        <v>314</v>
      </c>
      <c r="B202" s="35" t="s">
        <v>116</v>
      </c>
    </row>
    <row r="203" spans="1:2" x14ac:dyDescent="0.25">
      <c r="A203" s="41" t="s">
        <v>320</v>
      </c>
      <c r="B203" s="35" t="s">
        <v>116</v>
      </c>
    </row>
    <row r="204" spans="1:2" x14ac:dyDescent="0.25">
      <c r="A204" s="41" t="s">
        <v>319</v>
      </c>
      <c r="B204" s="35" t="s">
        <v>116</v>
      </c>
    </row>
    <row r="205" spans="1:2" x14ac:dyDescent="0.25">
      <c r="A205" s="41" t="s">
        <v>264</v>
      </c>
      <c r="B205" s="35" t="s">
        <v>43</v>
      </c>
    </row>
    <row r="206" spans="1:2" x14ac:dyDescent="0.25">
      <c r="A206" s="41" t="s">
        <v>265</v>
      </c>
      <c r="B206" s="35" t="s">
        <v>43</v>
      </c>
    </row>
    <row r="207" spans="1:2" x14ac:dyDescent="0.25">
      <c r="A207" s="41" t="s">
        <v>280</v>
      </c>
      <c r="B207" s="35" t="s">
        <v>43</v>
      </c>
    </row>
    <row r="208" spans="1:2" x14ac:dyDescent="0.25">
      <c r="A208" s="41" t="s">
        <v>160</v>
      </c>
      <c r="B208" s="17" t="s">
        <v>88</v>
      </c>
    </row>
    <row r="209" spans="1:2" x14ac:dyDescent="0.25">
      <c r="A209" s="41" t="s">
        <v>161</v>
      </c>
      <c r="B209" s="17" t="s">
        <v>88</v>
      </c>
    </row>
    <row r="210" spans="1:2" x14ac:dyDescent="0.25">
      <c r="A210" s="41" t="s">
        <v>253</v>
      </c>
      <c r="B210" s="17" t="s">
        <v>88</v>
      </c>
    </row>
    <row r="211" spans="1:2" x14ac:dyDescent="0.25">
      <c r="A211" s="143" t="s">
        <v>12</v>
      </c>
      <c r="B211" s="17" t="s">
        <v>83</v>
      </c>
    </row>
    <row r="212" spans="1:2" x14ac:dyDescent="0.25">
      <c r="A212" s="143" t="s">
        <v>49</v>
      </c>
      <c r="B212" s="8" t="s">
        <v>83</v>
      </c>
    </row>
    <row r="213" spans="1:2" x14ac:dyDescent="0.25">
      <c r="A213" s="143" t="s">
        <v>184</v>
      </c>
      <c r="B213" s="8" t="s">
        <v>83</v>
      </c>
    </row>
    <row r="214" spans="1:2" x14ac:dyDescent="0.25">
      <c r="A214" s="41" t="s">
        <v>354</v>
      </c>
      <c r="B214" s="8" t="s">
        <v>83</v>
      </c>
    </row>
    <row r="215" spans="1:2" x14ac:dyDescent="0.25">
      <c r="A215" s="41" t="s">
        <v>348</v>
      </c>
      <c r="B215" s="8" t="s">
        <v>83</v>
      </c>
    </row>
    <row r="216" spans="1:2" x14ac:dyDescent="0.25">
      <c r="A216" s="143" t="s">
        <v>10</v>
      </c>
      <c r="B216" s="17" t="s">
        <v>86</v>
      </c>
    </row>
    <row r="217" spans="1:2" x14ac:dyDescent="0.25">
      <c r="A217" s="41" t="s">
        <v>307</v>
      </c>
      <c r="B217" s="35" t="s">
        <v>318</v>
      </c>
    </row>
    <row r="218" spans="1:2" x14ac:dyDescent="0.25">
      <c r="A218" s="143" t="s">
        <v>152</v>
      </c>
      <c r="B218" s="17" t="s">
        <v>148</v>
      </c>
    </row>
    <row r="219" spans="1:2" x14ac:dyDescent="0.25">
      <c r="A219" s="41" t="s">
        <v>274</v>
      </c>
      <c r="B219" s="17" t="s">
        <v>148</v>
      </c>
    </row>
    <row r="220" spans="1:2" x14ac:dyDescent="0.25">
      <c r="A220" s="41" t="s">
        <v>369</v>
      </c>
      <c r="B220" s="17" t="s">
        <v>148</v>
      </c>
    </row>
    <row r="221" spans="1:2" x14ac:dyDescent="0.25">
      <c r="A221" s="145" t="s">
        <v>62</v>
      </c>
      <c r="B221" s="8" t="s">
        <v>130</v>
      </c>
    </row>
    <row r="222" spans="1:2" x14ac:dyDescent="0.25">
      <c r="A222" s="145" t="s">
        <v>205</v>
      </c>
      <c r="B222" s="8" t="s">
        <v>130</v>
      </c>
    </row>
    <row r="223" spans="1:2" x14ac:dyDescent="0.25">
      <c r="A223" s="145" t="s">
        <v>206</v>
      </c>
      <c r="B223" s="8" t="s">
        <v>130</v>
      </c>
    </row>
    <row r="224" spans="1:2" x14ac:dyDescent="0.25">
      <c r="A224" s="143" t="s">
        <v>17</v>
      </c>
      <c r="B224" s="17" t="s">
        <v>80</v>
      </c>
    </row>
    <row r="225" spans="1:2" x14ac:dyDescent="0.25">
      <c r="A225" s="143" t="s">
        <v>137</v>
      </c>
      <c r="B225" s="17" t="s">
        <v>80</v>
      </c>
    </row>
    <row r="226" spans="1:2" x14ac:dyDescent="0.25">
      <c r="A226" s="144" t="s">
        <v>64</v>
      </c>
      <c r="B226" s="8" t="s">
        <v>129</v>
      </c>
    </row>
    <row r="227" spans="1:2" x14ac:dyDescent="0.25">
      <c r="A227" s="145" t="s">
        <v>189</v>
      </c>
      <c r="B227" s="33" t="s">
        <v>190</v>
      </c>
    </row>
    <row r="228" spans="1:2" x14ac:dyDescent="0.25">
      <c r="A228" s="143" t="s">
        <v>103</v>
      </c>
      <c r="B228" s="17" t="s">
        <v>80</v>
      </c>
    </row>
    <row r="229" spans="1:2" x14ac:dyDescent="0.25">
      <c r="A229" s="143" t="s">
        <v>155</v>
      </c>
      <c r="B229" s="17" t="s">
        <v>80</v>
      </c>
    </row>
    <row r="230" spans="1:2" x14ac:dyDescent="0.25">
      <c r="A230" s="41" t="s">
        <v>240</v>
      </c>
      <c r="B230" s="17" t="s">
        <v>80</v>
      </c>
    </row>
    <row r="231" spans="1:2" x14ac:dyDescent="0.25">
      <c r="A231" s="41" t="s">
        <v>162</v>
      </c>
      <c r="B231" s="35" t="s">
        <v>163</v>
      </c>
    </row>
    <row r="232" spans="1:2" x14ac:dyDescent="0.25">
      <c r="A232" s="41" t="s">
        <v>207</v>
      </c>
      <c r="B232" s="35" t="s">
        <v>163</v>
      </c>
    </row>
    <row r="233" spans="1:2" x14ac:dyDescent="0.25">
      <c r="A233" s="41" t="s">
        <v>290</v>
      </c>
      <c r="B233" s="35" t="s">
        <v>305</v>
      </c>
    </row>
    <row r="234" spans="1:2" x14ac:dyDescent="0.25">
      <c r="A234" s="41" t="s">
        <v>363</v>
      </c>
      <c r="B234" s="17" t="s">
        <v>90</v>
      </c>
    </row>
    <row r="235" spans="1:2" x14ac:dyDescent="0.25">
      <c r="A235" s="41" t="s">
        <v>364</v>
      </c>
      <c r="B235" s="17" t="s">
        <v>90</v>
      </c>
    </row>
    <row r="236" spans="1:2" x14ac:dyDescent="0.25">
      <c r="A236" s="41" t="s">
        <v>370</v>
      </c>
      <c r="B236" s="17" t="s">
        <v>90</v>
      </c>
    </row>
    <row r="237" spans="1:2" x14ac:dyDescent="0.25">
      <c r="A237" s="143" t="s">
        <v>13</v>
      </c>
      <c r="B237" s="17" t="s">
        <v>89</v>
      </c>
    </row>
    <row r="238" spans="1:2" x14ac:dyDescent="0.25">
      <c r="A238" s="143" t="s">
        <v>58</v>
      </c>
      <c r="B238" s="17" t="s">
        <v>89</v>
      </c>
    </row>
    <row r="239" spans="1:2" x14ac:dyDescent="0.25">
      <c r="A239" s="143" t="s">
        <v>59</v>
      </c>
      <c r="B239" s="17" t="s">
        <v>89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94"/>
  <sheetViews>
    <sheetView view="pageBreakPreview" zoomScale="80" zoomScaleNormal="100" zoomScaleSheetLayoutView="80" workbookViewId="0">
      <selection activeCell="I28" sqref="I28"/>
    </sheetView>
  </sheetViews>
  <sheetFormatPr baseColWidth="10" defaultColWidth="9.109375" defaultRowHeight="13.2" outlineLevelRow="1" x14ac:dyDescent="0.25"/>
  <cols>
    <col min="1" max="1" width="3.33203125" style="150" customWidth="1"/>
    <col min="2" max="2" width="19.33203125" style="150" bestFit="1" customWidth="1"/>
    <col min="3" max="4" width="3.33203125" style="150" bestFit="1" customWidth="1"/>
    <col min="5" max="5" width="3.33203125" style="150" customWidth="1"/>
    <col min="6" max="6" width="3.33203125" style="150" bestFit="1" customWidth="1"/>
    <col min="7" max="7" width="3.33203125" style="150" customWidth="1"/>
    <col min="8" max="8" width="7.33203125" style="150" bestFit="1" customWidth="1"/>
    <col min="9" max="9" width="3.33203125" style="150" bestFit="1" customWidth="1"/>
    <col min="10" max="10" width="3.33203125" style="150" customWidth="1"/>
    <col min="11" max="11" width="19.33203125" style="150" bestFit="1" customWidth="1"/>
    <col min="12" max="13" width="3.33203125" style="150" bestFit="1" customWidth="1"/>
    <col min="14" max="14" width="3.33203125" style="150" customWidth="1"/>
    <col min="15" max="15" width="3.33203125" style="150" bestFit="1" customWidth="1"/>
    <col min="16" max="16" width="3.33203125" style="150" customWidth="1"/>
    <col min="17" max="17" width="7.33203125" style="150" bestFit="1" customWidth="1"/>
    <col min="18" max="18" width="3.33203125" style="150" bestFit="1" customWidth="1"/>
    <col min="19" max="19" width="3.33203125" style="150" customWidth="1"/>
    <col min="20" max="20" width="17.6640625" style="150" customWidth="1"/>
    <col min="21" max="24" width="3.33203125" style="150" customWidth="1"/>
    <col min="25" max="254" width="9.109375" style="150"/>
    <col min="255" max="255" width="3.33203125" style="150" customWidth="1"/>
    <col min="256" max="256" width="17.6640625" style="150" bestFit="1" customWidth="1"/>
    <col min="257" max="258" width="3.33203125" style="150" bestFit="1" customWidth="1"/>
    <col min="259" max="259" width="3.33203125" style="150" customWidth="1"/>
    <col min="260" max="260" width="3.33203125" style="150" bestFit="1" customWidth="1"/>
    <col min="261" max="261" width="3.33203125" style="150" customWidth="1"/>
    <col min="262" max="262" width="7.33203125" style="150" bestFit="1" customWidth="1"/>
    <col min="263" max="264" width="3.33203125" style="150" bestFit="1" customWidth="1"/>
    <col min="265" max="265" width="7.109375" style="150" customWidth="1"/>
    <col min="266" max="267" width="9.6640625" style="150" bestFit="1" customWidth="1"/>
    <col min="268" max="510" width="9.109375" style="150"/>
    <col min="511" max="511" width="3.33203125" style="150" customWidth="1"/>
    <col min="512" max="512" width="17.6640625" style="150" bestFit="1" customWidth="1"/>
    <col min="513" max="514" width="3.33203125" style="150" bestFit="1" customWidth="1"/>
    <col min="515" max="515" width="3.33203125" style="150" customWidth="1"/>
    <col min="516" max="516" width="3.33203125" style="150" bestFit="1" customWidth="1"/>
    <col min="517" max="517" width="3.33203125" style="150" customWidth="1"/>
    <col min="518" max="518" width="7.33203125" style="150" bestFit="1" customWidth="1"/>
    <col min="519" max="520" width="3.33203125" style="150" bestFit="1" customWidth="1"/>
    <col min="521" max="521" width="7.109375" style="150" customWidth="1"/>
    <col min="522" max="523" width="9.6640625" style="150" bestFit="1" customWidth="1"/>
    <col min="524" max="766" width="9.109375" style="150"/>
    <col min="767" max="767" width="3.33203125" style="150" customWidth="1"/>
    <col min="768" max="768" width="17.6640625" style="150" bestFit="1" customWidth="1"/>
    <col min="769" max="770" width="3.33203125" style="150" bestFit="1" customWidth="1"/>
    <col min="771" max="771" width="3.33203125" style="150" customWidth="1"/>
    <col min="772" max="772" width="3.33203125" style="150" bestFit="1" customWidth="1"/>
    <col min="773" max="773" width="3.33203125" style="150" customWidth="1"/>
    <col min="774" max="774" width="7.33203125" style="150" bestFit="1" customWidth="1"/>
    <col min="775" max="776" width="3.33203125" style="150" bestFit="1" customWidth="1"/>
    <col min="777" max="777" width="7.109375" style="150" customWidth="1"/>
    <col min="778" max="779" width="9.6640625" style="150" bestFit="1" customWidth="1"/>
    <col min="780" max="1022" width="9.109375" style="150"/>
    <col min="1023" max="1023" width="3.33203125" style="150" customWidth="1"/>
    <col min="1024" max="1024" width="17.6640625" style="150" bestFit="1" customWidth="1"/>
    <col min="1025" max="1026" width="3.33203125" style="150" bestFit="1" customWidth="1"/>
    <col min="1027" max="1027" width="3.33203125" style="150" customWidth="1"/>
    <col min="1028" max="1028" width="3.33203125" style="150" bestFit="1" customWidth="1"/>
    <col min="1029" max="1029" width="3.33203125" style="150" customWidth="1"/>
    <col min="1030" max="1030" width="7.33203125" style="150" bestFit="1" customWidth="1"/>
    <col min="1031" max="1032" width="3.33203125" style="150" bestFit="1" customWidth="1"/>
    <col min="1033" max="1033" width="7.109375" style="150" customWidth="1"/>
    <col min="1034" max="1035" width="9.6640625" style="150" bestFit="1" customWidth="1"/>
    <col min="1036" max="1278" width="9.109375" style="150"/>
    <col min="1279" max="1279" width="3.33203125" style="150" customWidth="1"/>
    <col min="1280" max="1280" width="17.6640625" style="150" bestFit="1" customWidth="1"/>
    <col min="1281" max="1282" width="3.33203125" style="150" bestFit="1" customWidth="1"/>
    <col min="1283" max="1283" width="3.33203125" style="150" customWidth="1"/>
    <col min="1284" max="1284" width="3.33203125" style="150" bestFit="1" customWidth="1"/>
    <col min="1285" max="1285" width="3.33203125" style="150" customWidth="1"/>
    <col min="1286" max="1286" width="7.33203125" style="150" bestFit="1" customWidth="1"/>
    <col min="1287" max="1288" width="3.33203125" style="150" bestFit="1" customWidth="1"/>
    <col min="1289" max="1289" width="7.109375" style="150" customWidth="1"/>
    <col min="1290" max="1291" width="9.6640625" style="150" bestFit="1" customWidth="1"/>
    <col min="1292" max="1534" width="9.109375" style="150"/>
    <col min="1535" max="1535" width="3.33203125" style="150" customWidth="1"/>
    <col min="1536" max="1536" width="17.6640625" style="150" bestFit="1" customWidth="1"/>
    <col min="1537" max="1538" width="3.33203125" style="150" bestFit="1" customWidth="1"/>
    <col min="1539" max="1539" width="3.33203125" style="150" customWidth="1"/>
    <col min="1540" max="1540" width="3.33203125" style="150" bestFit="1" customWidth="1"/>
    <col min="1541" max="1541" width="3.33203125" style="150" customWidth="1"/>
    <col min="1542" max="1542" width="7.33203125" style="150" bestFit="1" customWidth="1"/>
    <col min="1543" max="1544" width="3.33203125" style="150" bestFit="1" customWidth="1"/>
    <col min="1545" max="1545" width="7.109375" style="150" customWidth="1"/>
    <col min="1546" max="1547" width="9.6640625" style="150" bestFit="1" customWidth="1"/>
    <col min="1548" max="1790" width="9.109375" style="150"/>
    <col min="1791" max="1791" width="3.33203125" style="150" customWidth="1"/>
    <col min="1792" max="1792" width="17.6640625" style="150" bestFit="1" customWidth="1"/>
    <col min="1793" max="1794" width="3.33203125" style="150" bestFit="1" customWidth="1"/>
    <col min="1795" max="1795" width="3.33203125" style="150" customWidth="1"/>
    <col min="1796" max="1796" width="3.33203125" style="150" bestFit="1" customWidth="1"/>
    <col min="1797" max="1797" width="3.33203125" style="150" customWidth="1"/>
    <col min="1798" max="1798" width="7.33203125" style="150" bestFit="1" customWidth="1"/>
    <col min="1799" max="1800" width="3.33203125" style="150" bestFit="1" customWidth="1"/>
    <col min="1801" max="1801" width="7.109375" style="150" customWidth="1"/>
    <col min="1802" max="1803" width="9.6640625" style="150" bestFit="1" customWidth="1"/>
    <col min="1804" max="2046" width="9.109375" style="150"/>
    <col min="2047" max="2047" width="3.33203125" style="150" customWidth="1"/>
    <col min="2048" max="2048" width="17.6640625" style="150" bestFit="1" customWidth="1"/>
    <col min="2049" max="2050" width="3.33203125" style="150" bestFit="1" customWidth="1"/>
    <col min="2051" max="2051" width="3.33203125" style="150" customWidth="1"/>
    <col min="2052" max="2052" width="3.33203125" style="150" bestFit="1" customWidth="1"/>
    <col min="2053" max="2053" width="3.33203125" style="150" customWidth="1"/>
    <col min="2054" max="2054" width="7.33203125" style="150" bestFit="1" customWidth="1"/>
    <col min="2055" max="2056" width="3.33203125" style="150" bestFit="1" customWidth="1"/>
    <col min="2057" max="2057" width="7.109375" style="150" customWidth="1"/>
    <col min="2058" max="2059" width="9.6640625" style="150" bestFit="1" customWidth="1"/>
    <col min="2060" max="2302" width="9.109375" style="150"/>
    <col min="2303" max="2303" width="3.33203125" style="150" customWidth="1"/>
    <col min="2304" max="2304" width="17.6640625" style="150" bestFit="1" customWidth="1"/>
    <col min="2305" max="2306" width="3.33203125" style="150" bestFit="1" customWidth="1"/>
    <col min="2307" max="2307" width="3.33203125" style="150" customWidth="1"/>
    <col min="2308" max="2308" width="3.33203125" style="150" bestFit="1" customWidth="1"/>
    <col min="2309" max="2309" width="3.33203125" style="150" customWidth="1"/>
    <col min="2310" max="2310" width="7.33203125" style="150" bestFit="1" customWidth="1"/>
    <col min="2311" max="2312" width="3.33203125" style="150" bestFit="1" customWidth="1"/>
    <col min="2313" max="2313" width="7.109375" style="150" customWidth="1"/>
    <col min="2314" max="2315" width="9.6640625" style="150" bestFit="1" customWidth="1"/>
    <col min="2316" max="2558" width="9.109375" style="150"/>
    <col min="2559" max="2559" width="3.33203125" style="150" customWidth="1"/>
    <col min="2560" max="2560" width="17.6640625" style="150" bestFit="1" customWidth="1"/>
    <col min="2561" max="2562" width="3.33203125" style="150" bestFit="1" customWidth="1"/>
    <col min="2563" max="2563" width="3.33203125" style="150" customWidth="1"/>
    <col min="2564" max="2564" width="3.33203125" style="150" bestFit="1" customWidth="1"/>
    <col min="2565" max="2565" width="3.33203125" style="150" customWidth="1"/>
    <col min="2566" max="2566" width="7.33203125" style="150" bestFit="1" customWidth="1"/>
    <col min="2567" max="2568" width="3.33203125" style="150" bestFit="1" customWidth="1"/>
    <col min="2569" max="2569" width="7.109375" style="150" customWidth="1"/>
    <col min="2570" max="2571" width="9.6640625" style="150" bestFit="1" customWidth="1"/>
    <col min="2572" max="2814" width="9.109375" style="150"/>
    <col min="2815" max="2815" width="3.33203125" style="150" customWidth="1"/>
    <col min="2816" max="2816" width="17.6640625" style="150" bestFit="1" customWidth="1"/>
    <col min="2817" max="2818" width="3.33203125" style="150" bestFit="1" customWidth="1"/>
    <col min="2819" max="2819" width="3.33203125" style="150" customWidth="1"/>
    <col min="2820" max="2820" width="3.33203125" style="150" bestFit="1" customWidth="1"/>
    <col min="2821" max="2821" width="3.33203125" style="150" customWidth="1"/>
    <col min="2822" max="2822" width="7.33203125" style="150" bestFit="1" customWidth="1"/>
    <col min="2823" max="2824" width="3.33203125" style="150" bestFit="1" customWidth="1"/>
    <col min="2825" max="2825" width="7.109375" style="150" customWidth="1"/>
    <col min="2826" max="2827" width="9.6640625" style="150" bestFit="1" customWidth="1"/>
    <col min="2828" max="3070" width="9.109375" style="150"/>
    <col min="3071" max="3071" width="3.33203125" style="150" customWidth="1"/>
    <col min="3072" max="3072" width="17.6640625" style="150" bestFit="1" customWidth="1"/>
    <col min="3073" max="3074" width="3.33203125" style="150" bestFit="1" customWidth="1"/>
    <col min="3075" max="3075" width="3.33203125" style="150" customWidth="1"/>
    <col min="3076" max="3076" width="3.33203125" style="150" bestFit="1" customWidth="1"/>
    <col min="3077" max="3077" width="3.33203125" style="150" customWidth="1"/>
    <col min="3078" max="3078" width="7.33203125" style="150" bestFit="1" customWidth="1"/>
    <col min="3079" max="3080" width="3.33203125" style="150" bestFit="1" customWidth="1"/>
    <col min="3081" max="3081" width="7.109375" style="150" customWidth="1"/>
    <col min="3082" max="3083" width="9.6640625" style="150" bestFit="1" customWidth="1"/>
    <col min="3084" max="3326" width="9.109375" style="150"/>
    <col min="3327" max="3327" width="3.33203125" style="150" customWidth="1"/>
    <col min="3328" max="3328" width="17.6640625" style="150" bestFit="1" customWidth="1"/>
    <col min="3329" max="3330" width="3.33203125" style="150" bestFit="1" customWidth="1"/>
    <col min="3331" max="3331" width="3.33203125" style="150" customWidth="1"/>
    <col min="3332" max="3332" width="3.33203125" style="150" bestFit="1" customWidth="1"/>
    <col min="3333" max="3333" width="3.33203125" style="150" customWidth="1"/>
    <col min="3334" max="3334" width="7.33203125" style="150" bestFit="1" customWidth="1"/>
    <col min="3335" max="3336" width="3.33203125" style="150" bestFit="1" customWidth="1"/>
    <col min="3337" max="3337" width="7.109375" style="150" customWidth="1"/>
    <col min="3338" max="3339" width="9.6640625" style="150" bestFit="1" customWidth="1"/>
    <col min="3340" max="3582" width="9.109375" style="150"/>
    <col min="3583" max="3583" width="3.33203125" style="150" customWidth="1"/>
    <col min="3584" max="3584" width="17.6640625" style="150" bestFit="1" customWidth="1"/>
    <col min="3585" max="3586" width="3.33203125" style="150" bestFit="1" customWidth="1"/>
    <col min="3587" max="3587" width="3.33203125" style="150" customWidth="1"/>
    <col min="3588" max="3588" width="3.33203125" style="150" bestFit="1" customWidth="1"/>
    <col min="3589" max="3589" width="3.33203125" style="150" customWidth="1"/>
    <col min="3590" max="3590" width="7.33203125" style="150" bestFit="1" customWidth="1"/>
    <col min="3591" max="3592" width="3.33203125" style="150" bestFit="1" customWidth="1"/>
    <col min="3593" max="3593" width="7.109375" style="150" customWidth="1"/>
    <col min="3594" max="3595" width="9.6640625" style="150" bestFit="1" customWidth="1"/>
    <col min="3596" max="3838" width="9.109375" style="150"/>
    <col min="3839" max="3839" width="3.33203125" style="150" customWidth="1"/>
    <col min="3840" max="3840" width="17.6640625" style="150" bestFit="1" customWidth="1"/>
    <col min="3841" max="3842" width="3.33203125" style="150" bestFit="1" customWidth="1"/>
    <col min="3843" max="3843" width="3.33203125" style="150" customWidth="1"/>
    <col min="3844" max="3844" width="3.33203125" style="150" bestFit="1" customWidth="1"/>
    <col min="3845" max="3845" width="3.33203125" style="150" customWidth="1"/>
    <col min="3846" max="3846" width="7.33203125" style="150" bestFit="1" customWidth="1"/>
    <col min="3847" max="3848" width="3.33203125" style="150" bestFit="1" customWidth="1"/>
    <col min="3849" max="3849" width="7.109375" style="150" customWidth="1"/>
    <col min="3850" max="3851" width="9.6640625" style="150" bestFit="1" customWidth="1"/>
    <col min="3852" max="4094" width="9.109375" style="150"/>
    <col min="4095" max="4095" width="3.33203125" style="150" customWidth="1"/>
    <col min="4096" max="4096" width="17.6640625" style="150" bestFit="1" customWidth="1"/>
    <col min="4097" max="4098" width="3.33203125" style="150" bestFit="1" customWidth="1"/>
    <col min="4099" max="4099" width="3.33203125" style="150" customWidth="1"/>
    <col min="4100" max="4100" width="3.33203125" style="150" bestFit="1" customWidth="1"/>
    <col min="4101" max="4101" width="3.33203125" style="150" customWidth="1"/>
    <col min="4102" max="4102" width="7.33203125" style="150" bestFit="1" customWidth="1"/>
    <col min="4103" max="4104" width="3.33203125" style="150" bestFit="1" customWidth="1"/>
    <col min="4105" max="4105" width="7.109375" style="150" customWidth="1"/>
    <col min="4106" max="4107" width="9.6640625" style="150" bestFit="1" customWidth="1"/>
    <col min="4108" max="4350" width="9.109375" style="150"/>
    <col min="4351" max="4351" width="3.33203125" style="150" customWidth="1"/>
    <col min="4352" max="4352" width="17.6640625" style="150" bestFit="1" customWidth="1"/>
    <col min="4353" max="4354" width="3.33203125" style="150" bestFit="1" customWidth="1"/>
    <col min="4355" max="4355" width="3.33203125" style="150" customWidth="1"/>
    <col min="4356" max="4356" width="3.33203125" style="150" bestFit="1" customWidth="1"/>
    <col min="4357" max="4357" width="3.33203125" style="150" customWidth="1"/>
    <col min="4358" max="4358" width="7.33203125" style="150" bestFit="1" customWidth="1"/>
    <col min="4359" max="4360" width="3.33203125" style="150" bestFit="1" customWidth="1"/>
    <col min="4361" max="4361" width="7.109375" style="150" customWidth="1"/>
    <col min="4362" max="4363" width="9.6640625" style="150" bestFit="1" customWidth="1"/>
    <col min="4364" max="4606" width="9.109375" style="150"/>
    <col min="4607" max="4607" width="3.33203125" style="150" customWidth="1"/>
    <col min="4608" max="4608" width="17.6640625" style="150" bestFit="1" customWidth="1"/>
    <col min="4609" max="4610" width="3.33203125" style="150" bestFit="1" customWidth="1"/>
    <col min="4611" max="4611" width="3.33203125" style="150" customWidth="1"/>
    <col min="4612" max="4612" width="3.33203125" style="150" bestFit="1" customWidth="1"/>
    <col min="4613" max="4613" width="3.33203125" style="150" customWidth="1"/>
    <col min="4614" max="4614" width="7.33203125" style="150" bestFit="1" customWidth="1"/>
    <col min="4615" max="4616" width="3.33203125" style="150" bestFit="1" customWidth="1"/>
    <col min="4617" max="4617" width="7.109375" style="150" customWidth="1"/>
    <col min="4618" max="4619" width="9.6640625" style="150" bestFit="1" customWidth="1"/>
    <col min="4620" max="4862" width="9.109375" style="150"/>
    <col min="4863" max="4863" width="3.33203125" style="150" customWidth="1"/>
    <col min="4864" max="4864" width="17.6640625" style="150" bestFit="1" customWidth="1"/>
    <col min="4865" max="4866" width="3.33203125" style="150" bestFit="1" customWidth="1"/>
    <col min="4867" max="4867" width="3.33203125" style="150" customWidth="1"/>
    <col min="4868" max="4868" width="3.33203125" style="150" bestFit="1" customWidth="1"/>
    <col min="4869" max="4869" width="3.33203125" style="150" customWidth="1"/>
    <col min="4870" max="4870" width="7.33203125" style="150" bestFit="1" customWidth="1"/>
    <col min="4871" max="4872" width="3.33203125" style="150" bestFit="1" customWidth="1"/>
    <col min="4873" max="4873" width="7.109375" style="150" customWidth="1"/>
    <col min="4874" max="4875" width="9.6640625" style="150" bestFit="1" customWidth="1"/>
    <col min="4876" max="5118" width="9.109375" style="150"/>
    <col min="5119" max="5119" width="3.33203125" style="150" customWidth="1"/>
    <col min="5120" max="5120" width="17.6640625" style="150" bestFit="1" customWidth="1"/>
    <col min="5121" max="5122" width="3.33203125" style="150" bestFit="1" customWidth="1"/>
    <col min="5123" max="5123" width="3.33203125" style="150" customWidth="1"/>
    <col min="5124" max="5124" width="3.33203125" style="150" bestFit="1" customWidth="1"/>
    <col min="5125" max="5125" width="3.33203125" style="150" customWidth="1"/>
    <col min="5126" max="5126" width="7.33203125" style="150" bestFit="1" customWidth="1"/>
    <col min="5127" max="5128" width="3.33203125" style="150" bestFit="1" customWidth="1"/>
    <col min="5129" max="5129" width="7.109375" style="150" customWidth="1"/>
    <col min="5130" max="5131" width="9.6640625" style="150" bestFit="1" customWidth="1"/>
    <col min="5132" max="5374" width="9.109375" style="150"/>
    <col min="5375" max="5375" width="3.33203125" style="150" customWidth="1"/>
    <col min="5376" max="5376" width="17.6640625" style="150" bestFit="1" customWidth="1"/>
    <col min="5377" max="5378" width="3.33203125" style="150" bestFit="1" customWidth="1"/>
    <col min="5379" max="5379" width="3.33203125" style="150" customWidth="1"/>
    <col min="5380" max="5380" width="3.33203125" style="150" bestFit="1" customWidth="1"/>
    <col min="5381" max="5381" width="3.33203125" style="150" customWidth="1"/>
    <col min="5382" max="5382" width="7.33203125" style="150" bestFit="1" customWidth="1"/>
    <col min="5383" max="5384" width="3.33203125" style="150" bestFit="1" customWidth="1"/>
    <col min="5385" max="5385" width="7.109375" style="150" customWidth="1"/>
    <col min="5386" max="5387" width="9.6640625" style="150" bestFit="1" customWidth="1"/>
    <col min="5388" max="5630" width="9.109375" style="150"/>
    <col min="5631" max="5631" width="3.33203125" style="150" customWidth="1"/>
    <col min="5632" max="5632" width="17.6640625" style="150" bestFit="1" customWidth="1"/>
    <col min="5633" max="5634" width="3.33203125" style="150" bestFit="1" customWidth="1"/>
    <col min="5635" max="5635" width="3.33203125" style="150" customWidth="1"/>
    <col min="5636" max="5636" width="3.33203125" style="150" bestFit="1" customWidth="1"/>
    <col min="5637" max="5637" width="3.33203125" style="150" customWidth="1"/>
    <col min="5638" max="5638" width="7.33203125" style="150" bestFit="1" customWidth="1"/>
    <col min="5639" max="5640" width="3.33203125" style="150" bestFit="1" customWidth="1"/>
    <col min="5641" max="5641" width="7.109375" style="150" customWidth="1"/>
    <col min="5642" max="5643" width="9.6640625" style="150" bestFit="1" customWidth="1"/>
    <col min="5644" max="5886" width="9.109375" style="150"/>
    <col min="5887" max="5887" width="3.33203125" style="150" customWidth="1"/>
    <col min="5888" max="5888" width="17.6640625" style="150" bestFit="1" customWidth="1"/>
    <col min="5889" max="5890" width="3.33203125" style="150" bestFit="1" customWidth="1"/>
    <col min="5891" max="5891" width="3.33203125" style="150" customWidth="1"/>
    <col min="5892" max="5892" width="3.33203125" style="150" bestFit="1" customWidth="1"/>
    <col min="5893" max="5893" width="3.33203125" style="150" customWidth="1"/>
    <col min="5894" max="5894" width="7.33203125" style="150" bestFit="1" customWidth="1"/>
    <col min="5895" max="5896" width="3.33203125" style="150" bestFit="1" customWidth="1"/>
    <col min="5897" max="5897" width="7.109375" style="150" customWidth="1"/>
    <col min="5898" max="5899" width="9.6640625" style="150" bestFit="1" customWidth="1"/>
    <col min="5900" max="6142" width="9.109375" style="150"/>
    <col min="6143" max="6143" width="3.33203125" style="150" customWidth="1"/>
    <col min="6144" max="6144" width="17.6640625" style="150" bestFit="1" customWidth="1"/>
    <col min="6145" max="6146" width="3.33203125" style="150" bestFit="1" customWidth="1"/>
    <col min="6147" max="6147" width="3.33203125" style="150" customWidth="1"/>
    <col min="6148" max="6148" width="3.33203125" style="150" bestFit="1" customWidth="1"/>
    <col min="6149" max="6149" width="3.33203125" style="150" customWidth="1"/>
    <col min="6150" max="6150" width="7.33203125" style="150" bestFit="1" customWidth="1"/>
    <col min="6151" max="6152" width="3.33203125" style="150" bestFit="1" customWidth="1"/>
    <col min="6153" max="6153" width="7.109375" style="150" customWidth="1"/>
    <col min="6154" max="6155" width="9.6640625" style="150" bestFit="1" customWidth="1"/>
    <col min="6156" max="6398" width="9.109375" style="150"/>
    <col min="6399" max="6399" width="3.33203125" style="150" customWidth="1"/>
    <col min="6400" max="6400" width="17.6640625" style="150" bestFit="1" customWidth="1"/>
    <col min="6401" max="6402" width="3.33203125" style="150" bestFit="1" customWidth="1"/>
    <col min="6403" max="6403" width="3.33203125" style="150" customWidth="1"/>
    <col min="6404" max="6404" width="3.33203125" style="150" bestFit="1" customWidth="1"/>
    <col min="6405" max="6405" width="3.33203125" style="150" customWidth="1"/>
    <col min="6406" max="6406" width="7.33203125" style="150" bestFit="1" customWidth="1"/>
    <col min="6407" max="6408" width="3.33203125" style="150" bestFit="1" customWidth="1"/>
    <col min="6409" max="6409" width="7.109375" style="150" customWidth="1"/>
    <col min="6410" max="6411" width="9.6640625" style="150" bestFit="1" customWidth="1"/>
    <col min="6412" max="6654" width="9.109375" style="150"/>
    <col min="6655" max="6655" width="3.33203125" style="150" customWidth="1"/>
    <col min="6656" max="6656" width="17.6640625" style="150" bestFit="1" customWidth="1"/>
    <col min="6657" max="6658" width="3.33203125" style="150" bestFit="1" customWidth="1"/>
    <col min="6659" max="6659" width="3.33203125" style="150" customWidth="1"/>
    <col min="6660" max="6660" width="3.33203125" style="150" bestFit="1" customWidth="1"/>
    <col min="6661" max="6661" width="3.33203125" style="150" customWidth="1"/>
    <col min="6662" max="6662" width="7.33203125" style="150" bestFit="1" customWidth="1"/>
    <col min="6663" max="6664" width="3.33203125" style="150" bestFit="1" customWidth="1"/>
    <col min="6665" max="6665" width="7.109375" style="150" customWidth="1"/>
    <col min="6666" max="6667" width="9.6640625" style="150" bestFit="1" customWidth="1"/>
    <col min="6668" max="6910" width="9.109375" style="150"/>
    <col min="6911" max="6911" width="3.33203125" style="150" customWidth="1"/>
    <col min="6912" max="6912" width="17.6640625" style="150" bestFit="1" customWidth="1"/>
    <col min="6913" max="6914" width="3.33203125" style="150" bestFit="1" customWidth="1"/>
    <col min="6915" max="6915" width="3.33203125" style="150" customWidth="1"/>
    <col min="6916" max="6916" width="3.33203125" style="150" bestFit="1" customWidth="1"/>
    <col min="6917" max="6917" width="3.33203125" style="150" customWidth="1"/>
    <col min="6918" max="6918" width="7.33203125" style="150" bestFit="1" customWidth="1"/>
    <col min="6919" max="6920" width="3.33203125" style="150" bestFit="1" customWidth="1"/>
    <col min="6921" max="6921" width="7.109375" style="150" customWidth="1"/>
    <col min="6922" max="6923" width="9.6640625" style="150" bestFit="1" customWidth="1"/>
    <col min="6924" max="7166" width="9.109375" style="150"/>
    <col min="7167" max="7167" width="3.33203125" style="150" customWidth="1"/>
    <col min="7168" max="7168" width="17.6640625" style="150" bestFit="1" customWidth="1"/>
    <col min="7169" max="7170" width="3.33203125" style="150" bestFit="1" customWidth="1"/>
    <col min="7171" max="7171" width="3.33203125" style="150" customWidth="1"/>
    <col min="7172" max="7172" width="3.33203125" style="150" bestFit="1" customWidth="1"/>
    <col min="7173" max="7173" width="3.33203125" style="150" customWidth="1"/>
    <col min="7174" max="7174" width="7.33203125" style="150" bestFit="1" customWidth="1"/>
    <col min="7175" max="7176" width="3.33203125" style="150" bestFit="1" customWidth="1"/>
    <col min="7177" max="7177" width="7.109375" style="150" customWidth="1"/>
    <col min="7178" max="7179" width="9.6640625" style="150" bestFit="1" customWidth="1"/>
    <col min="7180" max="7422" width="9.109375" style="150"/>
    <col min="7423" max="7423" width="3.33203125" style="150" customWidth="1"/>
    <col min="7424" max="7424" width="17.6640625" style="150" bestFit="1" customWidth="1"/>
    <col min="7425" max="7426" width="3.33203125" style="150" bestFit="1" customWidth="1"/>
    <col min="7427" max="7427" width="3.33203125" style="150" customWidth="1"/>
    <col min="7428" max="7428" width="3.33203125" style="150" bestFit="1" customWidth="1"/>
    <col min="7429" max="7429" width="3.33203125" style="150" customWidth="1"/>
    <col min="7430" max="7430" width="7.33203125" style="150" bestFit="1" customWidth="1"/>
    <col min="7431" max="7432" width="3.33203125" style="150" bestFit="1" customWidth="1"/>
    <col min="7433" max="7433" width="7.109375" style="150" customWidth="1"/>
    <col min="7434" max="7435" width="9.6640625" style="150" bestFit="1" customWidth="1"/>
    <col min="7436" max="7678" width="9.109375" style="150"/>
    <col min="7679" max="7679" width="3.33203125" style="150" customWidth="1"/>
    <col min="7680" max="7680" width="17.6640625" style="150" bestFit="1" customWidth="1"/>
    <col min="7681" max="7682" width="3.33203125" style="150" bestFit="1" customWidth="1"/>
    <col min="7683" max="7683" width="3.33203125" style="150" customWidth="1"/>
    <col min="7684" max="7684" width="3.33203125" style="150" bestFit="1" customWidth="1"/>
    <col min="7685" max="7685" width="3.33203125" style="150" customWidth="1"/>
    <col min="7686" max="7686" width="7.33203125" style="150" bestFit="1" customWidth="1"/>
    <col min="7687" max="7688" width="3.33203125" style="150" bestFit="1" customWidth="1"/>
    <col min="7689" max="7689" width="7.109375" style="150" customWidth="1"/>
    <col min="7690" max="7691" width="9.6640625" style="150" bestFit="1" customWidth="1"/>
    <col min="7692" max="7934" width="9.109375" style="150"/>
    <col min="7935" max="7935" width="3.33203125" style="150" customWidth="1"/>
    <col min="7936" max="7936" width="17.6640625" style="150" bestFit="1" customWidth="1"/>
    <col min="7937" max="7938" width="3.33203125" style="150" bestFit="1" customWidth="1"/>
    <col min="7939" max="7939" width="3.33203125" style="150" customWidth="1"/>
    <col min="7940" max="7940" width="3.33203125" style="150" bestFit="1" customWidth="1"/>
    <col min="7941" max="7941" width="3.33203125" style="150" customWidth="1"/>
    <col min="7942" max="7942" width="7.33203125" style="150" bestFit="1" customWidth="1"/>
    <col min="7943" max="7944" width="3.33203125" style="150" bestFit="1" customWidth="1"/>
    <col min="7945" max="7945" width="7.109375" style="150" customWidth="1"/>
    <col min="7946" max="7947" width="9.6640625" style="150" bestFit="1" customWidth="1"/>
    <col min="7948" max="8190" width="9.109375" style="150"/>
    <col min="8191" max="8191" width="3.33203125" style="150" customWidth="1"/>
    <col min="8192" max="8192" width="17.6640625" style="150" bestFit="1" customWidth="1"/>
    <col min="8193" max="8194" width="3.33203125" style="150" bestFit="1" customWidth="1"/>
    <col min="8195" max="8195" width="3.33203125" style="150" customWidth="1"/>
    <col min="8196" max="8196" width="3.33203125" style="150" bestFit="1" customWidth="1"/>
    <col min="8197" max="8197" width="3.33203125" style="150" customWidth="1"/>
    <col min="8198" max="8198" width="7.33203125" style="150" bestFit="1" customWidth="1"/>
    <col min="8199" max="8200" width="3.33203125" style="150" bestFit="1" customWidth="1"/>
    <col min="8201" max="8201" width="7.109375" style="150" customWidth="1"/>
    <col min="8202" max="8203" width="9.6640625" style="150" bestFit="1" customWidth="1"/>
    <col min="8204" max="8446" width="9.109375" style="150"/>
    <col min="8447" max="8447" width="3.33203125" style="150" customWidth="1"/>
    <col min="8448" max="8448" width="17.6640625" style="150" bestFit="1" customWidth="1"/>
    <col min="8449" max="8450" width="3.33203125" style="150" bestFit="1" customWidth="1"/>
    <col min="8451" max="8451" width="3.33203125" style="150" customWidth="1"/>
    <col min="8452" max="8452" width="3.33203125" style="150" bestFit="1" customWidth="1"/>
    <col min="8453" max="8453" width="3.33203125" style="150" customWidth="1"/>
    <col min="8454" max="8454" width="7.33203125" style="150" bestFit="1" customWidth="1"/>
    <col min="8455" max="8456" width="3.33203125" style="150" bestFit="1" customWidth="1"/>
    <col min="8457" max="8457" width="7.109375" style="150" customWidth="1"/>
    <col min="8458" max="8459" width="9.6640625" style="150" bestFit="1" customWidth="1"/>
    <col min="8460" max="8702" width="9.109375" style="150"/>
    <col min="8703" max="8703" width="3.33203125" style="150" customWidth="1"/>
    <col min="8704" max="8704" width="17.6640625" style="150" bestFit="1" customWidth="1"/>
    <col min="8705" max="8706" width="3.33203125" style="150" bestFit="1" customWidth="1"/>
    <col min="8707" max="8707" width="3.33203125" style="150" customWidth="1"/>
    <col min="8708" max="8708" width="3.33203125" style="150" bestFit="1" customWidth="1"/>
    <col min="8709" max="8709" width="3.33203125" style="150" customWidth="1"/>
    <col min="8710" max="8710" width="7.33203125" style="150" bestFit="1" customWidth="1"/>
    <col min="8711" max="8712" width="3.33203125" style="150" bestFit="1" customWidth="1"/>
    <col min="8713" max="8713" width="7.109375" style="150" customWidth="1"/>
    <col min="8714" max="8715" width="9.6640625" style="150" bestFit="1" customWidth="1"/>
    <col min="8716" max="8958" width="9.109375" style="150"/>
    <col min="8959" max="8959" width="3.33203125" style="150" customWidth="1"/>
    <col min="8960" max="8960" width="17.6640625" style="150" bestFit="1" customWidth="1"/>
    <col min="8961" max="8962" width="3.33203125" style="150" bestFit="1" customWidth="1"/>
    <col min="8963" max="8963" width="3.33203125" style="150" customWidth="1"/>
    <col min="8964" max="8964" width="3.33203125" style="150" bestFit="1" customWidth="1"/>
    <col min="8965" max="8965" width="3.33203125" style="150" customWidth="1"/>
    <col min="8966" max="8966" width="7.33203125" style="150" bestFit="1" customWidth="1"/>
    <col min="8967" max="8968" width="3.33203125" style="150" bestFit="1" customWidth="1"/>
    <col min="8969" max="8969" width="7.109375" style="150" customWidth="1"/>
    <col min="8970" max="8971" width="9.6640625" style="150" bestFit="1" customWidth="1"/>
    <col min="8972" max="9214" width="9.109375" style="150"/>
    <col min="9215" max="9215" width="3.33203125" style="150" customWidth="1"/>
    <col min="9216" max="9216" width="17.6640625" style="150" bestFit="1" customWidth="1"/>
    <col min="9217" max="9218" width="3.33203125" style="150" bestFit="1" customWidth="1"/>
    <col min="9219" max="9219" width="3.33203125" style="150" customWidth="1"/>
    <col min="9220" max="9220" width="3.33203125" style="150" bestFit="1" customWidth="1"/>
    <col min="9221" max="9221" width="3.33203125" style="150" customWidth="1"/>
    <col min="9222" max="9222" width="7.33203125" style="150" bestFit="1" customWidth="1"/>
    <col min="9223" max="9224" width="3.33203125" style="150" bestFit="1" customWidth="1"/>
    <col min="9225" max="9225" width="7.109375" style="150" customWidth="1"/>
    <col min="9226" max="9227" width="9.6640625" style="150" bestFit="1" customWidth="1"/>
    <col min="9228" max="9470" width="9.109375" style="150"/>
    <col min="9471" max="9471" width="3.33203125" style="150" customWidth="1"/>
    <col min="9472" max="9472" width="17.6640625" style="150" bestFit="1" customWidth="1"/>
    <col min="9473" max="9474" width="3.33203125" style="150" bestFit="1" customWidth="1"/>
    <col min="9475" max="9475" width="3.33203125" style="150" customWidth="1"/>
    <col min="9476" max="9476" width="3.33203125" style="150" bestFit="1" customWidth="1"/>
    <col min="9477" max="9477" width="3.33203125" style="150" customWidth="1"/>
    <col min="9478" max="9478" width="7.33203125" style="150" bestFit="1" customWidth="1"/>
    <col min="9479" max="9480" width="3.33203125" style="150" bestFit="1" customWidth="1"/>
    <col min="9481" max="9481" width="7.109375" style="150" customWidth="1"/>
    <col min="9482" max="9483" width="9.6640625" style="150" bestFit="1" customWidth="1"/>
    <col min="9484" max="9726" width="9.109375" style="150"/>
    <col min="9727" max="9727" width="3.33203125" style="150" customWidth="1"/>
    <col min="9728" max="9728" width="17.6640625" style="150" bestFit="1" customWidth="1"/>
    <col min="9729" max="9730" width="3.33203125" style="150" bestFit="1" customWidth="1"/>
    <col min="9731" max="9731" width="3.33203125" style="150" customWidth="1"/>
    <col min="9732" max="9732" width="3.33203125" style="150" bestFit="1" customWidth="1"/>
    <col min="9733" max="9733" width="3.33203125" style="150" customWidth="1"/>
    <col min="9734" max="9734" width="7.33203125" style="150" bestFit="1" customWidth="1"/>
    <col min="9735" max="9736" width="3.33203125" style="150" bestFit="1" customWidth="1"/>
    <col min="9737" max="9737" width="7.109375" style="150" customWidth="1"/>
    <col min="9738" max="9739" width="9.6640625" style="150" bestFit="1" customWidth="1"/>
    <col min="9740" max="9982" width="9.109375" style="150"/>
    <col min="9983" max="9983" width="3.33203125" style="150" customWidth="1"/>
    <col min="9984" max="9984" width="17.6640625" style="150" bestFit="1" customWidth="1"/>
    <col min="9985" max="9986" width="3.33203125" style="150" bestFit="1" customWidth="1"/>
    <col min="9987" max="9987" width="3.33203125" style="150" customWidth="1"/>
    <col min="9988" max="9988" width="3.33203125" style="150" bestFit="1" customWidth="1"/>
    <col min="9989" max="9989" width="3.33203125" style="150" customWidth="1"/>
    <col min="9990" max="9990" width="7.33203125" style="150" bestFit="1" customWidth="1"/>
    <col min="9991" max="9992" width="3.33203125" style="150" bestFit="1" customWidth="1"/>
    <col min="9993" max="9993" width="7.109375" style="150" customWidth="1"/>
    <col min="9994" max="9995" width="9.6640625" style="150" bestFit="1" customWidth="1"/>
    <col min="9996" max="10238" width="9.109375" style="150"/>
    <col min="10239" max="10239" width="3.33203125" style="150" customWidth="1"/>
    <col min="10240" max="10240" width="17.6640625" style="150" bestFit="1" customWidth="1"/>
    <col min="10241" max="10242" width="3.33203125" style="150" bestFit="1" customWidth="1"/>
    <col min="10243" max="10243" width="3.33203125" style="150" customWidth="1"/>
    <col min="10244" max="10244" width="3.33203125" style="150" bestFit="1" customWidth="1"/>
    <col min="10245" max="10245" width="3.33203125" style="150" customWidth="1"/>
    <col min="10246" max="10246" width="7.33203125" style="150" bestFit="1" customWidth="1"/>
    <col min="10247" max="10248" width="3.33203125" style="150" bestFit="1" customWidth="1"/>
    <col min="10249" max="10249" width="7.109375" style="150" customWidth="1"/>
    <col min="10250" max="10251" width="9.6640625" style="150" bestFit="1" customWidth="1"/>
    <col min="10252" max="10494" width="9.109375" style="150"/>
    <col min="10495" max="10495" width="3.33203125" style="150" customWidth="1"/>
    <col min="10496" max="10496" width="17.6640625" style="150" bestFit="1" customWidth="1"/>
    <col min="10497" max="10498" width="3.33203125" style="150" bestFit="1" customWidth="1"/>
    <col min="10499" max="10499" width="3.33203125" style="150" customWidth="1"/>
    <col min="10500" max="10500" width="3.33203125" style="150" bestFit="1" customWidth="1"/>
    <col min="10501" max="10501" width="3.33203125" style="150" customWidth="1"/>
    <col min="10502" max="10502" width="7.33203125" style="150" bestFit="1" customWidth="1"/>
    <col min="10503" max="10504" width="3.33203125" style="150" bestFit="1" customWidth="1"/>
    <col min="10505" max="10505" width="7.109375" style="150" customWidth="1"/>
    <col min="10506" max="10507" width="9.6640625" style="150" bestFit="1" customWidth="1"/>
    <col min="10508" max="10750" width="9.109375" style="150"/>
    <col min="10751" max="10751" width="3.33203125" style="150" customWidth="1"/>
    <col min="10752" max="10752" width="17.6640625" style="150" bestFit="1" customWidth="1"/>
    <col min="10753" max="10754" width="3.33203125" style="150" bestFit="1" customWidth="1"/>
    <col min="10755" max="10755" width="3.33203125" style="150" customWidth="1"/>
    <col min="10756" max="10756" width="3.33203125" style="150" bestFit="1" customWidth="1"/>
    <col min="10757" max="10757" width="3.33203125" style="150" customWidth="1"/>
    <col min="10758" max="10758" width="7.33203125" style="150" bestFit="1" customWidth="1"/>
    <col min="10759" max="10760" width="3.33203125" style="150" bestFit="1" customWidth="1"/>
    <col min="10761" max="10761" width="7.109375" style="150" customWidth="1"/>
    <col min="10762" max="10763" width="9.6640625" style="150" bestFit="1" customWidth="1"/>
    <col min="10764" max="11006" width="9.109375" style="150"/>
    <col min="11007" max="11007" width="3.33203125" style="150" customWidth="1"/>
    <col min="11008" max="11008" width="17.6640625" style="150" bestFit="1" customWidth="1"/>
    <col min="11009" max="11010" width="3.33203125" style="150" bestFit="1" customWidth="1"/>
    <col min="11011" max="11011" width="3.33203125" style="150" customWidth="1"/>
    <col min="11012" max="11012" width="3.33203125" style="150" bestFit="1" customWidth="1"/>
    <col min="11013" max="11013" width="3.33203125" style="150" customWidth="1"/>
    <col min="11014" max="11014" width="7.33203125" style="150" bestFit="1" customWidth="1"/>
    <col min="11015" max="11016" width="3.33203125" style="150" bestFit="1" customWidth="1"/>
    <col min="11017" max="11017" width="7.109375" style="150" customWidth="1"/>
    <col min="11018" max="11019" width="9.6640625" style="150" bestFit="1" customWidth="1"/>
    <col min="11020" max="11262" width="9.109375" style="150"/>
    <col min="11263" max="11263" width="3.33203125" style="150" customWidth="1"/>
    <col min="11264" max="11264" width="17.6640625" style="150" bestFit="1" customWidth="1"/>
    <col min="11265" max="11266" width="3.33203125" style="150" bestFit="1" customWidth="1"/>
    <col min="11267" max="11267" width="3.33203125" style="150" customWidth="1"/>
    <col min="11268" max="11268" width="3.33203125" style="150" bestFit="1" customWidth="1"/>
    <col min="11269" max="11269" width="3.33203125" style="150" customWidth="1"/>
    <col min="11270" max="11270" width="7.33203125" style="150" bestFit="1" customWidth="1"/>
    <col min="11271" max="11272" width="3.33203125" style="150" bestFit="1" customWidth="1"/>
    <col min="11273" max="11273" width="7.109375" style="150" customWidth="1"/>
    <col min="11274" max="11275" width="9.6640625" style="150" bestFit="1" customWidth="1"/>
    <col min="11276" max="11518" width="9.109375" style="150"/>
    <col min="11519" max="11519" width="3.33203125" style="150" customWidth="1"/>
    <col min="11520" max="11520" width="17.6640625" style="150" bestFit="1" customWidth="1"/>
    <col min="11521" max="11522" width="3.33203125" style="150" bestFit="1" customWidth="1"/>
    <col min="11523" max="11523" width="3.33203125" style="150" customWidth="1"/>
    <col min="11524" max="11524" width="3.33203125" style="150" bestFit="1" customWidth="1"/>
    <col min="11525" max="11525" width="3.33203125" style="150" customWidth="1"/>
    <col min="11526" max="11526" width="7.33203125" style="150" bestFit="1" customWidth="1"/>
    <col min="11527" max="11528" width="3.33203125" style="150" bestFit="1" customWidth="1"/>
    <col min="11529" max="11529" width="7.109375" style="150" customWidth="1"/>
    <col min="11530" max="11531" width="9.6640625" style="150" bestFit="1" customWidth="1"/>
    <col min="11532" max="11774" width="9.109375" style="150"/>
    <col min="11775" max="11775" width="3.33203125" style="150" customWidth="1"/>
    <col min="11776" max="11776" width="17.6640625" style="150" bestFit="1" customWidth="1"/>
    <col min="11777" max="11778" width="3.33203125" style="150" bestFit="1" customWidth="1"/>
    <col min="11779" max="11779" width="3.33203125" style="150" customWidth="1"/>
    <col min="11780" max="11780" width="3.33203125" style="150" bestFit="1" customWidth="1"/>
    <col min="11781" max="11781" width="3.33203125" style="150" customWidth="1"/>
    <col min="11782" max="11782" width="7.33203125" style="150" bestFit="1" customWidth="1"/>
    <col min="11783" max="11784" width="3.33203125" style="150" bestFit="1" customWidth="1"/>
    <col min="11785" max="11785" width="7.109375" style="150" customWidth="1"/>
    <col min="11786" max="11787" width="9.6640625" style="150" bestFit="1" customWidth="1"/>
    <col min="11788" max="12030" width="9.109375" style="150"/>
    <col min="12031" max="12031" width="3.33203125" style="150" customWidth="1"/>
    <col min="12032" max="12032" width="17.6640625" style="150" bestFit="1" customWidth="1"/>
    <col min="12033" max="12034" width="3.33203125" style="150" bestFit="1" customWidth="1"/>
    <col min="12035" max="12035" width="3.33203125" style="150" customWidth="1"/>
    <col min="12036" max="12036" width="3.33203125" style="150" bestFit="1" customWidth="1"/>
    <col min="12037" max="12037" width="3.33203125" style="150" customWidth="1"/>
    <col min="12038" max="12038" width="7.33203125" style="150" bestFit="1" customWidth="1"/>
    <col min="12039" max="12040" width="3.33203125" style="150" bestFit="1" customWidth="1"/>
    <col min="12041" max="12041" width="7.109375" style="150" customWidth="1"/>
    <col min="12042" max="12043" width="9.6640625" style="150" bestFit="1" customWidth="1"/>
    <col min="12044" max="12286" width="9.109375" style="150"/>
    <col min="12287" max="12287" width="3.33203125" style="150" customWidth="1"/>
    <col min="12288" max="12288" width="17.6640625" style="150" bestFit="1" customWidth="1"/>
    <col min="12289" max="12290" width="3.33203125" style="150" bestFit="1" customWidth="1"/>
    <col min="12291" max="12291" width="3.33203125" style="150" customWidth="1"/>
    <col min="12292" max="12292" width="3.33203125" style="150" bestFit="1" customWidth="1"/>
    <col min="12293" max="12293" width="3.33203125" style="150" customWidth="1"/>
    <col min="12294" max="12294" width="7.33203125" style="150" bestFit="1" customWidth="1"/>
    <col min="12295" max="12296" width="3.33203125" style="150" bestFit="1" customWidth="1"/>
    <col min="12297" max="12297" width="7.109375" style="150" customWidth="1"/>
    <col min="12298" max="12299" width="9.6640625" style="150" bestFit="1" customWidth="1"/>
    <col min="12300" max="12542" width="9.109375" style="150"/>
    <col min="12543" max="12543" width="3.33203125" style="150" customWidth="1"/>
    <col min="12544" max="12544" width="17.6640625" style="150" bestFit="1" customWidth="1"/>
    <col min="12545" max="12546" width="3.33203125" style="150" bestFit="1" customWidth="1"/>
    <col min="12547" max="12547" width="3.33203125" style="150" customWidth="1"/>
    <col min="12548" max="12548" width="3.33203125" style="150" bestFit="1" customWidth="1"/>
    <col min="12549" max="12549" width="3.33203125" style="150" customWidth="1"/>
    <col min="12550" max="12550" width="7.33203125" style="150" bestFit="1" customWidth="1"/>
    <col min="12551" max="12552" width="3.33203125" style="150" bestFit="1" customWidth="1"/>
    <col min="12553" max="12553" width="7.109375" style="150" customWidth="1"/>
    <col min="12554" max="12555" width="9.6640625" style="150" bestFit="1" customWidth="1"/>
    <col min="12556" max="12798" width="9.109375" style="150"/>
    <col min="12799" max="12799" width="3.33203125" style="150" customWidth="1"/>
    <col min="12800" max="12800" width="17.6640625" style="150" bestFit="1" customWidth="1"/>
    <col min="12801" max="12802" width="3.33203125" style="150" bestFit="1" customWidth="1"/>
    <col min="12803" max="12803" width="3.33203125" style="150" customWidth="1"/>
    <col min="12804" max="12804" width="3.33203125" style="150" bestFit="1" customWidth="1"/>
    <col min="12805" max="12805" width="3.33203125" style="150" customWidth="1"/>
    <col min="12806" max="12806" width="7.33203125" style="150" bestFit="1" customWidth="1"/>
    <col min="12807" max="12808" width="3.33203125" style="150" bestFit="1" customWidth="1"/>
    <col min="12809" max="12809" width="7.109375" style="150" customWidth="1"/>
    <col min="12810" max="12811" width="9.6640625" style="150" bestFit="1" customWidth="1"/>
    <col min="12812" max="13054" width="9.109375" style="150"/>
    <col min="13055" max="13055" width="3.33203125" style="150" customWidth="1"/>
    <col min="13056" max="13056" width="17.6640625" style="150" bestFit="1" customWidth="1"/>
    <col min="13057" max="13058" width="3.33203125" style="150" bestFit="1" customWidth="1"/>
    <col min="13059" max="13059" width="3.33203125" style="150" customWidth="1"/>
    <col min="13060" max="13060" width="3.33203125" style="150" bestFit="1" customWidth="1"/>
    <col min="13061" max="13061" width="3.33203125" style="150" customWidth="1"/>
    <col min="13062" max="13062" width="7.33203125" style="150" bestFit="1" customWidth="1"/>
    <col min="13063" max="13064" width="3.33203125" style="150" bestFit="1" customWidth="1"/>
    <col min="13065" max="13065" width="7.109375" style="150" customWidth="1"/>
    <col min="13066" max="13067" width="9.6640625" style="150" bestFit="1" customWidth="1"/>
    <col min="13068" max="13310" width="9.109375" style="150"/>
    <col min="13311" max="13311" width="3.33203125" style="150" customWidth="1"/>
    <col min="13312" max="13312" width="17.6640625" style="150" bestFit="1" customWidth="1"/>
    <col min="13313" max="13314" width="3.33203125" style="150" bestFit="1" customWidth="1"/>
    <col min="13315" max="13315" width="3.33203125" style="150" customWidth="1"/>
    <col min="13316" max="13316" width="3.33203125" style="150" bestFit="1" customWidth="1"/>
    <col min="13317" max="13317" width="3.33203125" style="150" customWidth="1"/>
    <col min="13318" max="13318" width="7.33203125" style="150" bestFit="1" customWidth="1"/>
    <col min="13319" max="13320" width="3.33203125" style="150" bestFit="1" customWidth="1"/>
    <col min="13321" max="13321" width="7.109375" style="150" customWidth="1"/>
    <col min="13322" max="13323" width="9.6640625" style="150" bestFit="1" customWidth="1"/>
    <col min="13324" max="13566" width="9.109375" style="150"/>
    <col min="13567" max="13567" width="3.33203125" style="150" customWidth="1"/>
    <col min="13568" max="13568" width="17.6640625" style="150" bestFit="1" customWidth="1"/>
    <col min="13569" max="13570" width="3.33203125" style="150" bestFit="1" customWidth="1"/>
    <col min="13571" max="13571" width="3.33203125" style="150" customWidth="1"/>
    <col min="13572" max="13572" width="3.33203125" style="150" bestFit="1" customWidth="1"/>
    <col min="13573" max="13573" width="3.33203125" style="150" customWidth="1"/>
    <col min="13574" max="13574" width="7.33203125" style="150" bestFit="1" customWidth="1"/>
    <col min="13575" max="13576" width="3.33203125" style="150" bestFit="1" customWidth="1"/>
    <col min="13577" max="13577" width="7.109375" style="150" customWidth="1"/>
    <col min="13578" max="13579" width="9.6640625" style="150" bestFit="1" customWidth="1"/>
    <col min="13580" max="13822" width="9.109375" style="150"/>
    <col min="13823" max="13823" width="3.33203125" style="150" customWidth="1"/>
    <col min="13824" max="13824" width="17.6640625" style="150" bestFit="1" customWidth="1"/>
    <col min="13825" max="13826" width="3.33203125" style="150" bestFit="1" customWidth="1"/>
    <col min="13827" max="13827" width="3.33203125" style="150" customWidth="1"/>
    <col min="13828" max="13828" width="3.33203125" style="150" bestFit="1" customWidth="1"/>
    <col min="13829" max="13829" width="3.33203125" style="150" customWidth="1"/>
    <col min="13830" max="13830" width="7.33203125" style="150" bestFit="1" customWidth="1"/>
    <col min="13831" max="13832" width="3.33203125" style="150" bestFit="1" customWidth="1"/>
    <col min="13833" max="13833" width="7.109375" style="150" customWidth="1"/>
    <col min="13834" max="13835" width="9.6640625" style="150" bestFit="1" customWidth="1"/>
    <col min="13836" max="14078" width="9.109375" style="150"/>
    <col min="14079" max="14079" width="3.33203125" style="150" customWidth="1"/>
    <col min="14080" max="14080" width="17.6640625" style="150" bestFit="1" customWidth="1"/>
    <col min="14081" max="14082" width="3.33203125" style="150" bestFit="1" customWidth="1"/>
    <col min="14083" max="14083" width="3.33203125" style="150" customWidth="1"/>
    <col min="14084" max="14084" width="3.33203125" style="150" bestFit="1" customWidth="1"/>
    <col min="14085" max="14085" width="3.33203125" style="150" customWidth="1"/>
    <col min="14086" max="14086" width="7.33203125" style="150" bestFit="1" customWidth="1"/>
    <col min="14087" max="14088" width="3.33203125" style="150" bestFit="1" customWidth="1"/>
    <col min="14089" max="14089" width="7.109375" style="150" customWidth="1"/>
    <col min="14090" max="14091" width="9.6640625" style="150" bestFit="1" customWidth="1"/>
    <col min="14092" max="14334" width="9.109375" style="150"/>
    <col min="14335" max="14335" width="3.33203125" style="150" customWidth="1"/>
    <col min="14336" max="14336" width="17.6640625" style="150" bestFit="1" customWidth="1"/>
    <col min="14337" max="14338" width="3.33203125" style="150" bestFit="1" customWidth="1"/>
    <col min="14339" max="14339" width="3.33203125" style="150" customWidth="1"/>
    <col min="14340" max="14340" width="3.33203125" style="150" bestFit="1" customWidth="1"/>
    <col min="14341" max="14341" width="3.33203125" style="150" customWidth="1"/>
    <col min="14342" max="14342" width="7.33203125" style="150" bestFit="1" customWidth="1"/>
    <col min="14343" max="14344" width="3.33203125" style="150" bestFit="1" customWidth="1"/>
    <col min="14345" max="14345" width="7.109375" style="150" customWidth="1"/>
    <col min="14346" max="14347" width="9.6640625" style="150" bestFit="1" customWidth="1"/>
    <col min="14348" max="14590" width="9.109375" style="150"/>
    <col min="14591" max="14591" width="3.33203125" style="150" customWidth="1"/>
    <col min="14592" max="14592" width="17.6640625" style="150" bestFit="1" customWidth="1"/>
    <col min="14593" max="14594" width="3.33203125" style="150" bestFit="1" customWidth="1"/>
    <col min="14595" max="14595" width="3.33203125" style="150" customWidth="1"/>
    <col min="14596" max="14596" width="3.33203125" style="150" bestFit="1" customWidth="1"/>
    <col min="14597" max="14597" width="3.33203125" style="150" customWidth="1"/>
    <col min="14598" max="14598" width="7.33203125" style="150" bestFit="1" customWidth="1"/>
    <col min="14599" max="14600" width="3.33203125" style="150" bestFit="1" customWidth="1"/>
    <col min="14601" max="14601" width="7.109375" style="150" customWidth="1"/>
    <col min="14602" max="14603" width="9.6640625" style="150" bestFit="1" customWidth="1"/>
    <col min="14604" max="14846" width="9.109375" style="150"/>
    <col min="14847" max="14847" width="3.33203125" style="150" customWidth="1"/>
    <col min="14848" max="14848" width="17.6640625" style="150" bestFit="1" customWidth="1"/>
    <col min="14849" max="14850" width="3.33203125" style="150" bestFit="1" customWidth="1"/>
    <col min="14851" max="14851" width="3.33203125" style="150" customWidth="1"/>
    <col min="14852" max="14852" width="3.33203125" style="150" bestFit="1" customWidth="1"/>
    <col min="14853" max="14853" width="3.33203125" style="150" customWidth="1"/>
    <col min="14854" max="14854" width="7.33203125" style="150" bestFit="1" customWidth="1"/>
    <col min="14855" max="14856" width="3.33203125" style="150" bestFit="1" customWidth="1"/>
    <col min="14857" max="14857" width="7.109375" style="150" customWidth="1"/>
    <col min="14858" max="14859" width="9.6640625" style="150" bestFit="1" customWidth="1"/>
    <col min="14860" max="15102" width="9.109375" style="150"/>
    <col min="15103" max="15103" width="3.33203125" style="150" customWidth="1"/>
    <col min="15104" max="15104" width="17.6640625" style="150" bestFit="1" customWidth="1"/>
    <col min="15105" max="15106" width="3.33203125" style="150" bestFit="1" customWidth="1"/>
    <col min="15107" max="15107" width="3.33203125" style="150" customWidth="1"/>
    <col min="15108" max="15108" width="3.33203125" style="150" bestFit="1" customWidth="1"/>
    <col min="15109" max="15109" width="3.33203125" style="150" customWidth="1"/>
    <col min="15110" max="15110" width="7.33203125" style="150" bestFit="1" customWidth="1"/>
    <col min="15111" max="15112" width="3.33203125" style="150" bestFit="1" customWidth="1"/>
    <col min="15113" max="15113" width="7.109375" style="150" customWidth="1"/>
    <col min="15114" max="15115" width="9.6640625" style="150" bestFit="1" customWidth="1"/>
    <col min="15116" max="15358" width="9.109375" style="150"/>
    <col min="15359" max="15359" width="3.33203125" style="150" customWidth="1"/>
    <col min="15360" max="15360" width="17.6640625" style="150" bestFit="1" customWidth="1"/>
    <col min="15361" max="15362" width="3.33203125" style="150" bestFit="1" customWidth="1"/>
    <col min="15363" max="15363" width="3.33203125" style="150" customWidth="1"/>
    <col min="15364" max="15364" width="3.33203125" style="150" bestFit="1" customWidth="1"/>
    <col min="15365" max="15365" width="3.33203125" style="150" customWidth="1"/>
    <col min="15366" max="15366" width="7.33203125" style="150" bestFit="1" customWidth="1"/>
    <col min="15367" max="15368" width="3.33203125" style="150" bestFit="1" customWidth="1"/>
    <col min="15369" max="15369" width="7.109375" style="150" customWidth="1"/>
    <col min="15370" max="15371" width="9.6640625" style="150" bestFit="1" customWidth="1"/>
    <col min="15372" max="15614" width="9.109375" style="150"/>
    <col min="15615" max="15615" width="3.33203125" style="150" customWidth="1"/>
    <col min="15616" max="15616" width="17.6640625" style="150" bestFit="1" customWidth="1"/>
    <col min="15617" max="15618" width="3.33203125" style="150" bestFit="1" customWidth="1"/>
    <col min="15619" max="15619" width="3.33203125" style="150" customWidth="1"/>
    <col min="15620" max="15620" width="3.33203125" style="150" bestFit="1" customWidth="1"/>
    <col min="15621" max="15621" width="3.33203125" style="150" customWidth="1"/>
    <col min="15622" max="15622" width="7.33203125" style="150" bestFit="1" customWidth="1"/>
    <col min="15623" max="15624" width="3.33203125" style="150" bestFit="1" customWidth="1"/>
    <col min="15625" max="15625" width="7.109375" style="150" customWidth="1"/>
    <col min="15626" max="15627" width="9.6640625" style="150" bestFit="1" customWidth="1"/>
    <col min="15628" max="15870" width="9.109375" style="150"/>
    <col min="15871" max="15871" width="3.33203125" style="150" customWidth="1"/>
    <col min="15872" max="15872" width="17.6640625" style="150" bestFit="1" customWidth="1"/>
    <col min="15873" max="15874" width="3.33203125" style="150" bestFit="1" customWidth="1"/>
    <col min="15875" max="15875" width="3.33203125" style="150" customWidth="1"/>
    <col min="15876" max="15876" width="3.33203125" style="150" bestFit="1" customWidth="1"/>
    <col min="15877" max="15877" width="3.33203125" style="150" customWidth="1"/>
    <col min="15878" max="15878" width="7.33203125" style="150" bestFit="1" customWidth="1"/>
    <col min="15879" max="15880" width="3.33203125" style="150" bestFit="1" customWidth="1"/>
    <col min="15881" max="15881" width="7.109375" style="150" customWidth="1"/>
    <col min="15882" max="15883" width="9.6640625" style="150" bestFit="1" customWidth="1"/>
    <col min="15884" max="16126" width="9.109375" style="150"/>
    <col min="16127" max="16127" width="3.33203125" style="150" customWidth="1"/>
    <col min="16128" max="16128" width="17.6640625" style="150" bestFit="1" customWidth="1"/>
    <col min="16129" max="16130" width="3.33203125" style="150" bestFit="1" customWidth="1"/>
    <col min="16131" max="16131" width="3.33203125" style="150" customWidth="1"/>
    <col min="16132" max="16132" width="3.33203125" style="150" bestFit="1" customWidth="1"/>
    <col min="16133" max="16133" width="3.33203125" style="150" customWidth="1"/>
    <col min="16134" max="16134" width="7.33203125" style="150" bestFit="1" customWidth="1"/>
    <col min="16135" max="16136" width="3.33203125" style="150" bestFit="1" customWidth="1"/>
    <col min="16137" max="16137" width="7.109375" style="150" customWidth="1"/>
    <col min="16138" max="16139" width="9.6640625" style="150" bestFit="1" customWidth="1"/>
    <col min="16140" max="16384" width="9.109375" style="150"/>
  </cols>
  <sheetData>
    <row r="1" spans="1:24" x14ac:dyDescent="0.25">
      <c r="B1" s="34" t="s">
        <v>459</v>
      </c>
      <c r="K1" s="34" t="s">
        <v>460</v>
      </c>
      <c r="T1" s="34" t="s">
        <v>461</v>
      </c>
    </row>
    <row r="2" spans="1:24" x14ac:dyDescent="0.25">
      <c r="B2" s="211" t="s">
        <v>78</v>
      </c>
      <c r="K2" s="211" t="s">
        <v>78</v>
      </c>
      <c r="T2" s="211" t="s">
        <v>78</v>
      </c>
    </row>
    <row r="3" spans="1:24" x14ac:dyDescent="0.25">
      <c r="A3" s="150" t="e">
        <f t="shared" ref="A3:A9" si="0">RANK(C3,C$3:C$9)</f>
        <v>#DIV/0!</v>
      </c>
      <c r="B3" s="277" t="str">
        <f>'Résultats à 7'!A4</f>
        <v>Equipe 1</v>
      </c>
      <c r="C3" s="565" t="e">
        <f>G12</f>
        <v>#DIV/0!</v>
      </c>
      <c r="D3" s="566"/>
      <c r="E3" s="567" t="e">
        <f t="shared" ref="E3:E9" si="1">C3</f>
        <v>#DIV/0!</v>
      </c>
      <c r="F3" s="567"/>
      <c r="J3" s="150" t="e">
        <f t="shared" ref="J3:J9" si="2">RANK(L3,L$3:L$9)</f>
        <v>#DIV/0!</v>
      </c>
      <c r="K3" s="277" t="str">
        <f t="shared" ref="K3:K9" si="3">B3</f>
        <v>Equipe 1</v>
      </c>
      <c r="L3" s="565" t="e">
        <f>P12</f>
        <v>#DIV/0!</v>
      </c>
      <c r="M3" s="566"/>
      <c r="N3" s="567" t="e">
        <f t="shared" ref="N3:N9" si="4">L3</f>
        <v>#DIV/0!</v>
      </c>
      <c r="O3" s="567"/>
      <c r="S3" s="150" t="e">
        <f t="shared" ref="S3:S9" si="5">RANK(U3,U$3:U$9)</f>
        <v>#DIV/0!</v>
      </c>
      <c r="T3" s="277" t="str">
        <f>K3</f>
        <v>Equipe 1</v>
      </c>
      <c r="U3" s="565" t="e">
        <f t="shared" ref="U3:U9" si="6">(L3+C3)/2</f>
        <v>#DIV/0!</v>
      </c>
      <c r="V3" s="566"/>
      <c r="W3" s="567" t="e">
        <f t="shared" ref="W3:W9" si="7">N3+E3</f>
        <v>#DIV/0!</v>
      </c>
      <c r="X3" s="567"/>
    </row>
    <row r="4" spans="1:24" x14ac:dyDescent="0.25">
      <c r="A4" s="150" t="e">
        <f t="shared" si="0"/>
        <v>#DIV/0!</v>
      </c>
      <c r="B4" s="277" t="str">
        <f>'Résultats à 7'!A5</f>
        <v>Equipe 2</v>
      </c>
      <c r="C4" s="565" t="e">
        <f>G24</f>
        <v>#DIV/0!</v>
      </c>
      <c r="D4" s="566"/>
      <c r="E4" s="567" t="e">
        <f t="shared" si="1"/>
        <v>#DIV/0!</v>
      </c>
      <c r="F4" s="567"/>
      <c r="J4" s="150" t="e">
        <f t="shared" si="2"/>
        <v>#DIV/0!</v>
      </c>
      <c r="K4" s="277" t="str">
        <f t="shared" si="3"/>
        <v>Equipe 2</v>
      </c>
      <c r="L4" s="565" t="e">
        <f>P24</f>
        <v>#DIV/0!</v>
      </c>
      <c r="M4" s="566"/>
      <c r="N4" s="567" t="e">
        <f t="shared" si="4"/>
        <v>#DIV/0!</v>
      </c>
      <c r="O4" s="567"/>
      <c r="S4" s="150" t="e">
        <f t="shared" si="5"/>
        <v>#DIV/0!</v>
      </c>
      <c r="T4" s="277" t="str">
        <f t="shared" ref="T4:T9" si="8">K4</f>
        <v>Equipe 2</v>
      </c>
      <c r="U4" s="565" t="e">
        <f t="shared" si="6"/>
        <v>#DIV/0!</v>
      </c>
      <c r="V4" s="566"/>
      <c r="W4" s="567" t="e">
        <f t="shared" si="7"/>
        <v>#DIV/0!</v>
      </c>
      <c r="X4" s="567"/>
    </row>
    <row r="5" spans="1:24" x14ac:dyDescent="0.25">
      <c r="A5" s="150" t="e">
        <f t="shared" si="0"/>
        <v>#DIV/0!</v>
      </c>
      <c r="B5" s="277" t="str">
        <f>'Résultats à 7'!A6</f>
        <v>Equipe 3</v>
      </c>
      <c r="C5" s="565" t="e">
        <f>G36</f>
        <v>#DIV/0!</v>
      </c>
      <c r="D5" s="566"/>
      <c r="E5" s="567" t="e">
        <f t="shared" si="1"/>
        <v>#DIV/0!</v>
      </c>
      <c r="F5" s="567"/>
      <c r="J5" s="150" t="e">
        <f t="shared" si="2"/>
        <v>#DIV/0!</v>
      </c>
      <c r="K5" s="277" t="str">
        <f t="shared" si="3"/>
        <v>Equipe 3</v>
      </c>
      <c r="L5" s="565" t="e">
        <f>P36</f>
        <v>#DIV/0!</v>
      </c>
      <c r="M5" s="566"/>
      <c r="N5" s="567" t="e">
        <f t="shared" si="4"/>
        <v>#DIV/0!</v>
      </c>
      <c r="O5" s="567"/>
      <c r="S5" s="150" t="e">
        <f t="shared" si="5"/>
        <v>#DIV/0!</v>
      </c>
      <c r="T5" s="277" t="str">
        <f t="shared" si="8"/>
        <v>Equipe 3</v>
      </c>
      <c r="U5" s="565" t="e">
        <f t="shared" si="6"/>
        <v>#DIV/0!</v>
      </c>
      <c r="V5" s="566"/>
      <c r="W5" s="567" t="e">
        <f t="shared" si="7"/>
        <v>#DIV/0!</v>
      </c>
      <c r="X5" s="567"/>
    </row>
    <row r="6" spans="1:24" x14ac:dyDescent="0.25">
      <c r="A6" s="150" t="e">
        <f t="shared" si="0"/>
        <v>#DIV/0!</v>
      </c>
      <c r="B6" s="277" t="str">
        <f>'Résultats à 7'!A7</f>
        <v>Equipe 4</v>
      </c>
      <c r="C6" s="565" t="e">
        <f>G48</f>
        <v>#DIV/0!</v>
      </c>
      <c r="D6" s="566"/>
      <c r="E6" s="567" t="e">
        <f t="shared" si="1"/>
        <v>#DIV/0!</v>
      </c>
      <c r="F6" s="567"/>
      <c r="J6" s="150" t="e">
        <f t="shared" si="2"/>
        <v>#DIV/0!</v>
      </c>
      <c r="K6" s="277" t="str">
        <f t="shared" si="3"/>
        <v>Equipe 4</v>
      </c>
      <c r="L6" s="565" t="e">
        <f>P48</f>
        <v>#DIV/0!</v>
      </c>
      <c r="M6" s="566"/>
      <c r="N6" s="567" t="e">
        <f t="shared" si="4"/>
        <v>#DIV/0!</v>
      </c>
      <c r="O6" s="567"/>
      <c r="S6" s="150" t="e">
        <f t="shared" si="5"/>
        <v>#DIV/0!</v>
      </c>
      <c r="T6" s="277" t="str">
        <f t="shared" si="8"/>
        <v>Equipe 4</v>
      </c>
      <c r="U6" s="565" t="e">
        <f t="shared" si="6"/>
        <v>#DIV/0!</v>
      </c>
      <c r="V6" s="566"/>
      <c r="W6" s="567" t="e">
        <f t="shared" si="7"/>
        <v>#DIV/0!</v>
      </c>
      <c r="X6" s="567"/>
    </row>
    <row r="7" spans="1:24" x14ac:dyDescent="0.25">
      <c r="A7" s="150" t="e">
        <f t="shared" si="0"/>
        <v>#DIV/0!</v>
      </c>
      <c r="B7" s="277" t="str">
        <f>'Résultats à 7'!A8</f>
        <v>Equipe 5</v>
      </c>
      <c r="C7" s="565" t="e">
        <f>G60</f>
        <v>#DIV/0!</v>
      </c>
      <c r="D7" s="566"/>
      <c r="E7" s="567" t="e">
        <f t="shared" si="1"/>
        <v>#DIV/0!</v>
      </c>
      <c r="F7" s="567"/>
      <c r="J7" s="150" t="e">
        <f t="shared" si="2"/>
        <v>#DIV/0!</v>
      </c>
      <c r="K7" s="277" t="str">
        <f t="shared" si="3"/>
        <v>Equipe 5</v>
      </c>
      <c r="L7" s="565" t="e">
        <f>P60</f>
        <v>#DIV/0!</v>
      </c>
      <c r="M7" s="566"/>
      <c r="N7" s="567" t="e">
        <f t="shared" si="4"/>
        <v>#DIV/0!</v>
      </c>
      <c r="O7" s="567"/>
      <c r="S7" s="150" t="e">
        <f t="shared" si="5"/>
        <v>#DIV/0!</v>
      </c>
      <c r="T7" s="277" t="str">
        <f t="shared" si="8"/>
        <v>Equipe 5</v>
      </c>
      <c r="U7" s="565" t="e">
        <f t="shared" si="6"/>
        <v>#DIV/0!</v>
      </c>
      <c r="V7" s="566"/>
      <c r="W7" s="567" t="e">
        <f t="shared" si="7"/>
        <v>#DIV/0!</v>
      </c>
      <c r="X7" s="567"/>
    </row>
    <row r="8" spans="1:24" x14ac:dyDescent="0.25">
      <c r="A8" s="150" t="e">
        <f t="shared" si="0"/>
        <v>#DIV/0!</v>
      </c>
      <c r="B8" s="277" t="str">
        <f>'Résultats à 7'!A9</f>
        <v>Equipe 6</v>
      </c>
      <c r="C8" s="565" t="e">
        <f>G72</f>
        <v>#DIV/0!</v>
      </c>
      <c r="D8" s="566"/>
      <c r="E8" s="567" t="e">
        <f t="shared" si="1"/>
        <v>#DIV/0!</v>
      </c>
      <c r="F8" s="567"/>
      <c r="J8" s="150" t="e">
        <f t="shared" si="2"/>
        <v>#DIV/0!</v>
      </c>
      <c r="K8" s="277" t="str">
        <f t="shared" si="3"/>
        <v>Equipe 6</v>
      </c>
      <c r="L8" s="565" t="e">
        <f>P72</f>
        <v>#DIV/0!</v>
      </c>
      <c r="M8" s="566"/>
      <c r="N8" s="567" t="e">
        <f t="shared" si="4"/>
        <v>#DIV/0!</v>
      </c>
      <c r="O8" s="567"/>
      <c r="S8" s="150" t="e">
        <f t="shared" si="5"/>
        <v>#DIV/0!</v>
      </c>
      <c r="T8" s="277" t="str">
        <f t="shared" si="8"/>
        <v>Equipe 6</v>
      </c>
      <c r="U8" s="565" t="e">
        <f t="shared" si="6"/>
        <v>#DIV/0!</v>
      </c>
      <c r="V8" s="566"/>
      <c r="W8" s="567" t="e">
        <f t="shared" si="7"/>
        <v>#DIV/0!</v>
      </c>
      <c r="X8" s="567"/>
    </row>
    <row r="9" spans="1:24" x14ac:dyDescent="0.25">
      <c r="A9" s="150" t="e">
        <f t="shared" si="0"/>
        <v>#DIV/0!</v>
      </c>
      <c r="B9" s="277" t="str">
        <f>'Résultats à 7'!A10</f>
        <v>Equipe 7</v>
      </c>
      <c r="C9" s="565" t="e">
        <f>G84</f>
        <v>#DIV/0!</v>
      </c>
      <c r="D9" s="566"/>
      <c r="E9" s="567" t="e">
        <f t="shared" si="1"/>
        <v>#DIV/0!</v>
      </c>
      <c r="F9" s="567"/>
      <c r="J9" s="150" t="e">
        <f t="shared" si="2"/>
        <v>#DIV/0!</v>
      </c>
      <c r="K9" s="277" t="str">
        <f t="shared" si="3"/>
        <v>Equipe 7</v>
      </c>
      <c r="L9" s="565" t="e">
        <f>P84</f>
        <v>#DIV/0!</v>
      </c>
      <c r="M9" s="566"/>
      <c r="N9" s="567" t="e">
        <f t="shared" si="4"/>
        <v>#DIV/0!</v>
      </c>
      <c r="O9" s="567"/>
      <c r="S9" s="150" t="e">
        <f t="shared" si="5"/>
        <v>#DIV/0!</v>
      </c>
      <c r="T9" s="277" t="str">
        <f t="shared" si="8"/>
        <v>Equipe 7</v>
      </c>
      <c r="U9" s="565" t="e">
        <f t="shared" si="6"/>
        <v>#DIV/0!</v>
      </c>
      <c r="V9" s="566"/>
      <c r="W9" s="567" t="e">
        <f t="shared" si="7"/>
        <v>#DIV/0!</v>
      </c>
      <c r="X9" s="567"/>
    </row>
    <row r="11" spans="1:24" x14ac:dyDescent="0.25">
      <c r="C11" s="563" t="s">
        <v>191</v>
      </c>
      <c r="D11" s="564"/>
      <c r="E11" s="563" t="s">
        <v>192</v>
      </c>
      <c r="F11" s="564"/>
      <c r="G11" s="563" t="s">
        <v>193</v>
      </c>
      <c r="H11" s="564"/>
      <c r="L11" s="563" t="s">
        <v>191</v>
      </c>
      <c r="M11" s="564"/>
      <c r="N11" s="563" t="s">
        <v>192</v>
      </c>
      <c r="O11" s="564"/>
      <c r="P11" s="563" t="s">
        <v>193</v>
      </c>
      <c r="Q11" s="564"/>
    </row>
    <row r="12" spans="1:24" x14ac:dyDescent="0.25">
      <c r="B12" s="196" t="str">
        <f>B3</f>
        <v>Equipe 1</v>
      </c>
      <c r="C12" s="561" t="e">
        <f>H21</f>
        <v>#DIV/0!</v>
      </c>
      <c r="D12" s="562"/>
      <c r="E12" s="561">
        <f>SUM(C21:G21)</f>
        <v>0</v>
      </c>
      <c r="F12" s="562"/>
      <c r="G12" s="190" t="e">
        <f>C12-E12/1000</f>
        <v>#DIV/0!</v>
      </c>
      <c r="H12" s="150">
        <f>COUNTA(H14:H20)-COUNTIF(H14:H20,"")</f>
        <v>0</v>
      </c>
      <c r="K12" s="196" t="str">
        <f>K3</f>
        <v>Equipe 1</v>
      </c>
      <c r="L12" s="561" t="e">
        <f>Q21</f>
        <v>#DIV/0!</v>
      </c>
      <c r="M12" s="562"/>
      <c r="N12" s="561">
        <f>SUM(L21:P21)</f>
        <v>0</v>
      </c>
      <c r="O12" s="562"/>
      <c r="P12" s="190" t="e">
        <f>L12-N12/1000</f>
        <v>#DIV/0!</v>
      </c>
      <c r="Q12" s="150">
        <f>COUNTA(Q14:Q20)-COUNTIF(Q14:Q20,"")</f>
        <v>0</v>
      </c>
    </row>
    <row r="13" spans="1:24" ht="199.2" hidden="1" customHeight="1" outlineLevel="1" x14ac:dyDescent="0.25">
      <c r="C13" s="212" t="s">
        <v>194</v>
      </c>
      <c r="D13" s="212" t="s">
        <v>195</v>
      </c>
      <c r="E13" s="212" t="s">
        <v>196</v>
      </c>
      <c r="F13" s="212" t="s">
        <v>197</v>
      </c>
      <c r="G13" s="212" t="s">
        <v>360</v>
      </c>
      <c r="H13" s="200" t="s">
        <v>198</v>
      </c>
      <c r="L13" s="212" t="s">
        <v>194</v>
      </c>
      <c r="M13" s="212" t="s">
        <v>195</v>
      </c>
      <c r="N13" s="212" t="s">
        <v>196</v>
      </c>
      <c r="O13" s="212" t="s">
        <v>197</v>
      </c>
      <c r="P13" s="212" t="s">
        <v>360</v>
      </c>
      <c r="Q13" s="200" t="s">
        <v>198</v>
      </c>
    </row>
    <row r="14" spans="1:24" ht="12.9" hidden="1" customHeight="1" outlineLevel="1" x14ac:dyDescent="0.25">
      <c r="A14" s="559" t="s">
        <v>199</v>
      </c>
      <c r="B14" s="213" t="str">
        <f t="shared" ref="B14:B20" si="9">B3</f>
        <v>Equipe 1</v>
      </c>
      <c r="C14" s="395"/>
      <c r="D14" s="396"/>
      <c r="E14" s="396"/>
      <c r="F14" s="396"/>
      <c r="G14" s="396"/>
      <c r="H14" s="214" t="str">
        <f t="shared" ref="H14:H20" si="10">IF(C14="","",SUM(C14:G14))</f>
        <v/>
      </c>
      <c r="J14" s="559" t="s">
        <v>199</v>
      </c>
      <c r="K14" s="213" t="str">
        <f t="shared" ref="K14:K20" si="11">K3</f>
        <v>Equipe 1</v>
      </c>
      <c r="L14" s="406"/>
      <c r="M14" s="407"/>
      <c r="N14" s="407"/>
      <c r="O14" s="407"/>
      <c r="P14" s="407"/>
      <c r="Q14" s="214" t="str">
        <f t="shared" ref="Q14:Q20" si="12">IF(L14="","",SUM(L14:P14))</f>
        <v/>
      </c>
    </row>
    <row r="15" spans="1:24" ht="12.75" hidden="1" customHeight="1" outlineLevel="1" x14ac:dyDescent="0.25">
      <c r="A15" s="559"/>
      <c r="B15" s="213" t="str">
        <f t="shared" si="9"/>
        <v>Equipe 2</v>
      </c>
      <c r="C15" s="395"/>
      <c r="D15" s="395"/>
      <c r="E15" s="395"/>
      <c r="F15" s="395"/>
      <c r="G15" s="395"/>
      <c r="H15" s="214" t="str">
        <f t="shared" si="10"/>
        <v/>
      </c>
      <c r="J15" s="559"/>
      <c r="K15" s="213" t="str">
        <f t="shared" si="11"/>
        <v>Equipe 2</v>
      </c>
      <c r="L15" s="408"/>
      <c r="M15" s="409"/>
      <c r="N15" s="409"/>
      <c r="O15" s="409"/>
      <c r="P15" s="409"/>
      <c r="Q15" s="214" t="str">
        <f t="shared" si="12"/>
        <v/>
      </c>
    </row>
    <row r="16" spans="1:24" ht="12.75" hidden="1" customHeight="1" outlineLevel="1" x14ac:dyDescent="0.25">
      <c r="A16" s="559"/>
      <c r="B16" s="213" t="str">
        <f t="shared" si="9"/>
        <v>Equipe 3</v>
      </c>
      <c r="C16" s="395"/>
      <c r="D16" s="395"/>
      <c r="E16" s="395"/>
      <c r="F16" s="395"/>
      <c r="G16" s="395"/>
      <c r="H16" s="214" t="str">
        <f t="shared" si="10"/>
        <v/>
      </c>
      <c r="J16" s="559"/>
      <c r="K16" s="213" t="str">
        <f t="shared" si="11"/>
        <v>Equipe 3</v>
      </c>
      <c r="L16" s="408"/>
      <c r="M16" s="409"/>
      <c r="N16" s="409"/>
      <c r="O16" s="409"/>
      <c r="P16" s="409"/>
      <c r="Q16" s="214" t="str">
        <f t="shared" si="12"/>
        <v/>
      </c>
    </row>
    <row r="17" spans="1:17" ht="12.75" hidden="1" customHeight="1" outlineLevel="1" x14ac:dyDescent="0.25">
      <c r="A17" s="559"/>
      <c r="B17" s="213" t="str">
        <f t="shared" si="9"/>
        <v>Equipe 4</v>
      </c>
      <c r="C17" s="395"/>
      <c r="D17" s="395"/>
      <c r="E17" s="395"/>
      <c r="F17" s="395"/>
      <c r="G17" s="395"/>
      <c r="H17" s="214" t="str">
        <f t="shared" si="10"/>
        <v/>
      </c>
      <c r="J17" s="559"/>
      <c r="K17" s="213" t="str">
        <f t="shared" si="11"/>
        <v>Equipe 4</v>
      </c>
      <c r="L17" s="408"/>
      <c r="M17" s="409"/>
      <c r="N17" s="409"/>
      <c r="O17" s="409"/>
      <c r="P17" s="409"/>
      <c r="Q17" s="214" t="str">
        <f t="shared" si="12"/>
        <v/>
      </c>
    </row>
    <row r="18" spans="1:17" ht="12.75" hidden="1" customHeight="1" outlineLevel="1" x14ac:dyDescent="0.25">
      <c r="A18" s="559"/>
      <c r="B18" s="213" t="str">
        <f t="shared" si="9"/>
        <v>Equipe 5</v>
      </c>
      <c r="C18" s="395"/>
      <c r="D18" s="395"/>
      <c r="E18" s="395"/>
      <c r="F18" s="395"/>
      <c r="G18" s="395"/>
      <c r="H18" s="214" t="str">
        <f t="shared" si="10"/>
        <v/>
      </c>
      <c r="J18" s="559"/>
      <c r="K18" s="213" t="str">
        <f t="shared" si="11"/>
        <v>Equipe 5</v>
      </c>
      <c r="L18" s="408"/>
      <c r="M18" s="409"/>
      <c r="N18" s="409"/>
      <c r="O18" s="409"/>
      <c r="P18" s="409"/>
      <c r="Q18" s="214" t="str">
        <f t="shared" si="12"/>
        <v/>
      </c>
    </row>
    <row r="19" spans="1:17" ht="12.75" hidden="1" customHeight="1" outlineLevel="1" x14ac:dyDescent="0.25">
      <c r="A19" s="559"/>
      <c r="B19" s="213" t="str">
        <f t="shared" si="9"/>
        <v>Equipe 6</v>
      </c>
      <c r="C19" s="395"/>
      <c r="D19" s="395"/>
      <c r="E19" s="395"/>
      <c r="F19" s="395"/>
      <c r="G19" s="395"/>
      <c r="H19" s="214" t="str">
        <f t="shared" si="10"/>
        <v/>
      </c>
      <c r="J19" s="559"/>
      <c r="K19" s="213" t="str">
        <f t="shared" si="11"/>
        <v>Equipe 6</v>
      </c>
      <c r="L19" s="406"/>
      <c r="M19" s="406"/>
      <c r="N19" s="406"/>
      <c r="O19" s="406"/>
      <c r="P19" s="406"/>
      <c r="Q19" s="214" t="str">
        <f t="shared" si="12"/>
        <v/>
      </c>
    </row>
    <row r="20" spans="1:17" ht="12.75" hidden="1" customHeight="1" outlineLevel="1" x14ac:dyDescent="0.25">
      <c r="A20" s="559"/>
      <c r="B20" s="213" t="str">
        <f t="shared" si="9"/>
        <v>Equipe 7</v>
      </c>
      <c r="C20" s="395"/>
      <c r="D20" s="395"/>
      <c r="E20" s="395"/>
      <c r="F20" s="395"/>
      <c r="G20" s="395"/>
      <c r="H20" s="214" t="str">
        <f t="shared" si="10"/>
        <v/>
      </c>
      <c r="J20" s="559"/>
      <c r="K20" s="213" t="str">
        <f t="shared" si="11"/>
        <v>Equipe 7</v>
      </c>
      <c r="L20" s="408"/>
      <c r="M20" s="409"/>
      <c r="N20" s="409"/>
      <c r="O20" s="409"/>
      <c r="P20" s="409"/>
      <c r="Q20" s="214" t="str">
        <f t="shared" si="12"/>
        <v/>
      </c>
    </row>
    <row r="21" spans="1:17" ht="12.75" hidden="1" customHeight="1" outlineLevel="1" x14ac:dyDescent="0.25">
      <c r="C21" s="151">
        <f>COUNTIF(C14:C20,0)</f>
        <v>0</v>
      </c>
      <c r="D21" s="151">
        <f>COUNTIF(D14:D20,0)</f>
        <v>0</v>
      </c>
      <c r="E21" s="151">
        <f>COUNTIF(E14:E20,0)</f>
        <v>0</v>
      </c>
      <c r="F21" s="151">
        <f>COUNTIF(F14:F20,0)</f>
        <v>0</v>
      </c>
      <c r="G21" s="151">
        <f>COUNTIF(G14:G20,0)</f>
        <v>0</v>
      </c>
      <c r="H21" s="150" t="e">
        <f>AVERAGE(H14:H20)</f>
        <v>#DIV/0!</v>
      </c>
      <c r="L21" s="151">
        <f>COUNTIF(L14:L20,0)</f>
        <v>0</v>
      </c>
      <c r="M21" s="151">
        <f>COUNTIF(M14:M20,0)</f>
        <v>0</v>
      </c>
      <c r="N21" s="151">
        <f>COUNTIF(N14:N20,0)</f>
        <v>0</v>
      </c>
      <c r="O21" s="151">
        <f>COUNTIF(O14:O20,0)</f>
        <v>0</v>
      </c>
      <c r="P21" s="151">
        <f>COUNTIF(P14:P20,0)</f>
        <v>0</v>
      </c>
      <c r="Q21" s="150" t="e">
        <f>AVERAGE(Q14:Q20)</f>
        <v>#DIV/0!</v>
      </c>
    </row>
    <row r="22" spans="1:17" collapsed="1" x14ac:dyDescent="0.25">
      <c r="G22" s="190"/>
      <c r="P22" s="190"/>
    </row>
    <row r="23" spans="1:17" x14ac:dyDescent="0.25">
      <c r="C23" s="563" t="s">
        <v>191</v>
      </c>
      <c r="D23" s="564"/>
      <c r="E23" s="563" t="s">
        <v>192</v>
      </c>
      <c r="F23" s="564"/>
      <c r="G23" s="563" t="s">
        <v>193</v>
      </c>
      <c r="H23" s="564"/>
      <c r="L23" s="563" t="s">
        <v>191</v>
      </c>
      <c r="M23" s="564"/>
      <c r="N23" s="563" t="s">
        <v>192</v>
      </c>
      <c r="O23" s="564"/>
      <c r="P23" s="563" t="s">
        <v>193</v>
      </c>
      <c r="Q23" s="564"/>
    </row>
    <row r="24" spans="1:17" x14ac:dyDescent="0.25">
      <c r="B24" s="196" t="str">
        <f>B4</f>
        <v>Equipe 2</v>
      </c>
      <c r="C24" s="561" t="e">
        <f>H33</f>
        <v>#DIV/0!</v>
      </c>
      <c r="D24" s="562"/>
      <c r="E24" s="561">
        <f>SUM(C33:G33)</f>
        <v>0</v>
      </c>
      <c r="F24" s="562"/>
      <c r="G24" s="190" t="e">
        <f>C24-E24/1000</f>
        <v>#DIV/0!</v>
      </c>
      <c r="H24" s="150">
        <f>COUNTA(H26:H32)-COUNTIF(H26:H32,"")</f>
        <v>0</v>
      </c>
      <c r="K24" s="196" t="str">
        <f>K4</f>
        <v>Equipe 2</v>
      </c>
      <c r="L24" s="561" t="e">
        <f>Q33</f>
        <v>#DIV/0!</v>
      </c>
      <c r="M24" s="562"/>
      <c r="N24" s="561">
        <f>SUM(L33:P33)</f>
        <v>0</v>
      </c>
      <c r="O24" s="562"/>
      <c r="P24" s="190" t="e">
        <f>L24-N24/1000</f>
        <v>#DIV/0!</v>
      </c>
      <c r="Q24" s="150">
        <f>COUNTA(Q26:Q32)-COUNTIF(Q26:Q32,"")</f>
        <v>0</v>
      </c>
    </row>
    <row r="25" spans="1:17" ht="199.2" hidden="1" customHeight="1" outlineLevel="1" x14ac:dyDescent="0.25">
      <c r="C25" s="212" t="s">
        <v>194</v>
      </c>
      <c r="D25" s="212" t="s">
        <v>195</v>
      </c>
      <c r="E25" s="212" t="s">
        <v>196</v>
      </c>
      <c r="F25" s="212" t="s">
        <v>197</v>
      </c>
      <c r="G25" s="212" t="s">
        <v>360</v>
      </c>
      <c r="H25" s="200" t="s">
        <v>198</v>
      </c>
      <c r="L25" s="212" t="s">
        <v>194</v>
      </c>
      <c r="M25" s="212" t="s">
        <v>195</v>
      </c>
      <c r="N25" s="212" t="s">
        <v>196</v>
      </c>
      <c r="O25" s="212" t="s">
        <v>197</v>
      </c>
      <c r="P25" s="212" t="s">
        <v>360</v>
      </c>
      <c r="Q25" s="200" t="s">
        <v>198</v>
      </c>
    </row>
    <row r="26" spans="1:17" ht="12.9" hidden="1" customHeight="1" outlineLevel="1" x14ac:dyDescent="0.25">
      <c r="A26" s="559" t="s">
        <v>199</v>
      </c>
      <c r="B26" s="213" t="str">
        <f t="shared" ref="B26:B32" si="13">B14</f>
        <v>Equipe 1</v>
      </c>
      <c r="C26" s="395"/>
      <c r="D26" s="396"/>
      <c r="E26" s="396"/>
      <c r="F26" s="396"/>
      <c r="G26" s="396"/>
      <c r="H26" s="214" t="str">
        <f t="shared" ref="H26:H32" si="14">IF(C26="","",SUM(C26:G26))</f>
        <v/>
      </c>
      <c r="J26" s="559" t="s">
        <v>199</v>
      </c>
      <c r="K26" s="213" t="str">
        <f t="shared" ref="K26:K32" si="15">K14</f>
        <v>Equipe 1</v>
      </c>
      <c r="L26" s="406"/>
      <c r="M26" s="407"/>
      <c r="N26" s="407"/>
      <c r="O26" s="407"/>
      <c r="P26" s="407"/>
      <c r="Q26" s="214" t="str">
        <f t="shared" ref="Q26:Q32" si="16">IF(L26="","",SUM(L26:P26))</f>
        <v/>
      </c>
    </row>
    <row r="27" spans="1:17" hidden="1" outlineLevel="1" x14ac:dyDescent="0.25">
      <c r="A27" s="559"/>
      <c r="B27" s="213" t="str">
        <f t="shared" si="13"/>
        <v>Equipe 2</v>
      </c>
      <c r="C27" s="395"/>
      <c r="D27" s="395"/>
      <c r="E27" s="395"/>
      <c r="F27" s="395"/>
      <c r="G27" s="395"/>
      <c r="H27" s="214" t="str">
        <f t="shared" si="14"/>
        <v/>
      </c>
      <c r="J27" s="559"/>
      <c r="K27" s="213" t="str">
        <f t="shared" si="15"/>
        <v>Equipe 2</v>
      </c>
      <c r="L27" s="408"/>
      <c r="M27" s="409"/>
      <c r="N27" s="409"/>
      <c r="O27" s="409"/>
      <c r="P27" s="409"/>
      <c r="Q27" s="214" t="str">
        <f t="shared" si="16"/>
        <v/>
      </c>
    </row>
    <row r="28" spans="1:17" hidden="1" outlineLevel="1" x14ac:dyDescent="0.25">
      <c r="A28" s="559"/>
      <c r="B28" s="213" t="str">
        <f t="shared" si="13"/>
        <v>Equipe 3</v>
      </c>
      <c r="C28" s="395"/>
      <c r="D28" s="395"/>
      <c r="E28" s="395"/>
      <c r="F28" s="395"/>
      <c r="G28" s="395"/>
      <c r="H28" s="214" t="str">
        <f t="shared" si="14"/>
        <v/>
      </c>
      <c r="J28" s="559"/>
      <c r="K28" s="213" t="str">
        <f t="shared" si="15"/>
        <v>Equipe 3</v>
      </c>
      <c r="L28" s="408"/>
      <c r="M28" s="409"/>
      <c r="N28" s="409"/>
      <c r="O28" s="409"/>
      <c r="P28" s="409"/>
      <c r="Q28" s="214" t="str">
        <f t="shared" si="16"/>
        <v/>
      </c>
    </row>
    <row r="29" spans="1:17" hidden="1" outlineLevel="1" x14ac:dyDescent="0.25">
      <c r="A29" s="559"/>
      <c r="B29" s="213" t="str">
        <f t="shared" si="13"/>
        <v>Equipe 4</v>
      </c>
      <c r="C29" s="395"/>
      <c r="D29" s="395"/>
      <c r="E29" s="395"/>
      <c r="F29" s="395"/>
      <c r="G29" s="395"/>
      <c r="H29" s="214" t="str">
        <f t="shared" si="14"/>
        <v/>
      </c>
      <c r="J29" s="559"/>
      <c r="K29" s="213" t="str">
        <f t="shared" si="15"/>
        <v>Equipe 4</v>
      </c>
      <c r="L29" s="408"/>
      <c r="M29" s="409"/>
      <c r="N29" s="409"/>
      <c r="O29" s="409"/>
      <c r="P29" s="409"/>
      <c r="Q29" s="214" t="str">
        <f t="shared" si="16"/>
        <v/>
      </c>
    </row>
    <row r="30" spans="1:17" hidden="1" outlineLevel="1" x14ac:dyDescent="0.25">
      <c r="A30" s="559"/>
      <c r="B30" s="213" t="str">
        <f t="shared" si="13"/>
        <v>Equipe 5</v>
      </c>
      <c r="C30" s="395"/>
      <c r="D30" s="395"/>
      <c r="E30" s="395"/>
      <c r="F30" s="395"/>
      <c r="G30" s="395"/>
      <c r="H30" s="214" t="str">
        <f t="shared" si="14"/>
        <v/>
      </c>
      <c r="J30" s="559"/>
      <c r="K30" s="213" t="str">
        <f t="shared" si="15"/>
        <v>Equipe 5</v>
      </c>
      <c r="L30" s="408"/>
      <c r="M30" s="409"/>
      <c r="N30" s="409"/>
      <c r="O30" s="409"/>
      <c r="P30" s="409"/>
      <c r="Q30" s="214" t="str">
        <f t="shared" si="16"/>
        <v/>
      </c>
    </row>
    <row r="31" spans="1:17" hidden="1" outlineLevel="1" x14ac:dyDescent="0.25">
      <c r="A31" s="559"/>
      <c r="B31" s="213" t="str">
        <f t="shared" si="13"/>
        <v>Equipe 6</v>
      </c>
      <c r="C31" s="395"/>
      <c r="D31" s="395"/>
      <c r="E31" s="395"/>
      <c r="F31" s="395"/>
      <c r="G31" s="395"/>
      <c r="H31" s="214" t="str">
        <f t="shared" si="14"/>
        <v/>
      </c>
      <c r="J31" s="559"/>
      <c r="K31" s="213" t="str">
        <f t="shared" si="15"/>
        <v>Equipe 6</v>
      </c>
      <c r="L31" s="408"/>
      <c r="M31" s="409"/>
      <c r="N31" s="409"/>
      <c r="O31" s="409"/>
      <c r="P31" s="409"/>
      <c r="Q31" s="214" t="str">
        <f t="shared" si="16"/>
        <v/>
      </c>
    </row>
    <row r="32" spans="1:17" hidden="1" outlineLevel="1" x14ac:dyDescent="0.25">
      <c r="A32" s="559"/>
      <c r="B32" s="213" t="str">
        <f t="shared" si="13"/>
        <v>Equipe 7</v>
      </c>
      <c r="C32" s="395"/>
      <c r="D32" s="395"/>
      <c r="E32" s="395"/>
      <c r="F32" s="395"/>
      <c r="G32" s="395"/>
      <c r="H32" s="214" t="str">
        <f t="shared" si="14"/>
        <v/>
      </c>
      <c r="J32" s="559"/>
      <c r="K32" s="213" t="str">
        <f t="shared" si="15"/>
        <v>Equipe 7</v>
      </c>
      <c r="L32" s="408"/>
      <c r="M32" s="409"/>
      <c r="N32" s="409"/>
      <c r="O32" s="409"/>
      <c r="P32" s="409"/>
      <c r="Q32" s="214" t="str">
        <f t="shared" si="16"/>
        <v/>
      </c>
    </row>
    <row r="33" spans="1:17" hidden="1" outlineLevel="1" x14ac:dyDescent="0.25">
      <c r="C33" s="151">
        <f>COUNTIF(C26:C32,0)</f>
        <v>0</v>
      </c>
      <c r="D33" s="151">
        <f>COUNTIF(D26:D32,0)</f>
        <v>0</v>
      </c>
      <c r="E33" s="151">
        <f>COUNTIF(E26:E32,0)</f>
        <v>0</v>
      </c>
      <c r="F33" s="151">
        <f>COUNTIF(F26:F32,0)</f>
        <v>0</v>
      </c>
      <c r="G33" s="151">
        <f>COUNTIF(G26:G32,0)</f>
        <v>0</v>
      </c>
      <c r="H33" s="150" t="e">
        <f>AVERAGE(H26:H32)</f>
        <v>#DIV/0!</v>
      </c>
      <c r="L33" s="151">
        <f>COUNTIF(L26:L32,0)</f>
        <v>0</v>
      </c>
      <c r="M33" s="151">
        <f>COUNTIF(M26:M32,0)</f>
        <v>0</v>
      </c>
      <c r="N33" s="151">
        <f>COUNTIF(N26:N32,0)</f>
        <v>0</v>
      </c>
      <c r="O33" s="151">
        <f>COUNTIF(O26:O32,0)</f>
        <v>0</v>
      </c>
      <c r="P33" s="151">
        <f>COUNTIF(P26:P32,0)</f>
        <v>0</v>
      </c>
      <c r="Q33" s="150" t="e">
        <f>AVERAGE(Q26:Q32)</f>
        <v>#DIV/0!</v>
      </c>
    </row>
    <row r="34" spans="1:17" collapsed="1" x14ac:dyDescent="0.25">
      <c r="G34" s="190"/>
      <c r="P34" s="190"/>
    </row>
    <row r="35" spans="1:17" x14ac:dyDescent="0.25">
      <c r="C35" s="560" t="s">
        <v>191</v>
      </c>
      <c r="D35" s="558"/>
      <c r="E35" s="560" t="s">
        <v>192</v>
      </c>
      <c r="F35" s="558"/>
      <c r="G35" s="560" t="s">
        <v>193</v>
      </c>
      <c r="H35" s="558"/>
      <c r="L35" s="560" t="s">
        <v>191</v>
      </c>
      <c r="M35" s="558"/>
      <c r="N35" s="560" t="s">
        <v>192</v>
      </c>
      <c r="O35" s="558"/>
      <c r="P35" s="560" t="s">
        <v>193</v>
      </c>
      <c r="Q35" s="558"/>
    </row>
    <row r="36" spans="1:17" x14ac:dyDescent="0.25">
      <c r="B36" s="196" t="str">
        <f>B5</f>
        <v>Equipe 3</v>
      </c>
      <c r="C36" s="558" t="e">
        <f>H45</f>
        <v>#DIV/0!</v>
      </c>
      <c r="D36" s="558"/>
      <c r="E36" s="558">
        <f>SUM(C45:G45)</f>
        <v>0</v>
      </c>
      <c r="F36" s="558"/>
      <c r="G36" s="190" t="e">
        <f>C36-E36/1000</f>
        <v>#DIV/0!</v>
      </c>
      <c r="H36" s="150">
        <f>COUNTA(H38:H44)-COUNTIF(H38:H44,"")</f>
        <v>0</v>
      </c>
      <c r="K36" s="196" t="str">
        <f>K5</f>
        <v>Equipe 3</v>
      </c>
      <c r="L36" s="558" t="e">
        <f>Q45</f>
        <v>#DIV/0!</v>
      </c>
      <c r="M36" s="558"/>
      <c r="N36" s="558">
        <f>SUM(L45:P45)</f>
        <v>0</v>
      </c>
      <c r="O36" s="558"/>
      <c r="P36" s="190" t="e">
        <f>L36-N36/1000</f>
        <v>#DIV/0!</v>
      </c>
      <c r="Q36" s="150">
        <f>COUNTA(Q38:Q44)-COUNTIF(Q38:Q44,"")</f>
        <v>0</v>
      </c>
    </row>
    <row r="37" spans="1:17" ht="199.2" hidden="1" customHeight="1" outlineLevel="1" x14ac:dyDescent="0.25">
      <c r="C37" s="212" t="s">
        <v>194</v>
      </c>
      <c r="D37" s="212" t="s">
        <v>195</v>
      </c>
      <c r="E37" s="212" t="s">
        <v>196</v>
      </c>
      <c r="F37" s="212" t="s">
        <v>197</v>
      </c>
      <c r="G37" s="212" t="s">
        <v>360</v>
      </c>
      <c r="H37" s="200" t="s">
        <v>198</v>
      </c>
      <c r="L37" s="212" t="s">
        <v>194</v>
      </c>
      <c r="M37" s="212" t="s">
        <v>195</v>
      </c>
      <c r="N37" s="212" t="s">
        <v>196</v>
      </c>
      <c r="O37" s="212" t="s">
        <v>197</v>
      </c>
      <c r="P37" s="212" t="s">
        <v>360</v>
      </c>
      <c r="Q37" s="200" t="s">
        <v>198</v>
      </c>
    </row>
    <row r="38" spans="1:17" ht="12.9" hidden="1" customHeight="1" outlineLevel="1" x14ac:dyDescent="0.25">
      <c r="A38" s="559" t="s">
        <v>199</v>
      </c>
      <c r="B38" s="213" t="str">
        <f t="shared" ref="B38:B44" si="17">B26</f>
        <v>Equipe 1</v>
      </c>
      <c r="C38" s="395"/>
      <c r="D38" s="396"/>
      <c r="E38" s="396"/>
      <c r="F38" s="396"/>
      <c r="G38" s="396"/>
      <c r="H38" s="214" t="str">
        <f t="shared" ref="H38:H44" si="18">IF(C38="","",SUM(C38:G38))</f>
        <v/>
      </c>
      <c r="J38" s="559" t="s">
        <v>199</v>
      </c>
      <c r="K38" s="213" t="str">
        <f t="shared" ref="K38:K44" si="19">K26</f>
        <v>Equipe 1</v>
      </c>
      <c r="L38" s="408"/>
      <c r="M38" s="409"/>
      <c r="N38" s="409"/>
      <c r="O38" s="409"/>
      <c r="P38" s="409"/>
      <c r="Q38" s="214" t="str">
        <f t="shared" ref="Q38:Q44" si="20">IF(L38="","",SUM(L38:P38))</f>
        <v/>
      </c>
    </row>
    <row r="39" spans="1:17" hidden="1" outlineLevel="1" x14ac:dyDescent="0.25">
      <c r="A39" s="559"/>
      <c r="B39" s="213" t="str">
        <f t="shared" si="17"/>
        <v>Equipe 2</v>
      </c>
      <c r="C39" s="395"/>
      <c r="D39" s="395"/>
      <c r="E39" s="395"/>
      <c r="F39" s="395"/>
      <c r="G39" s="395"/>
      <c r="H39" s="214" t="str">
        <f t="shared" si="18"/>
        <v/>
      </c>
      <c r="J39" s="559"/>
      <c r="K39" s="213" t="str">
        <f t="shared" si="19"/>
        <v>Equipe 2</v>
      </c>
      <c r="L39" s="408"/>
      <c r="M39" s="409"/>
      <c r="N39" s="409"/>
      <c r="O39" s="409"/>
      <c r="P39" s="409"/>
      <c r="Q39" s="214" t="str">
        <f t="shared" si="20"/>
        <v/>
      </c>
    </row>
    <row r="40" spans="1:17" hidden="1" outlineLevel="1" x14ac:dyDescent="0.25">
      <c r="A40" s="559"/>
      <c r="B40" s="213" t="str">
        <f t="shared" si="17"/>
        <v>Equipe 3</v>
      </c>
      <c r="C40" s="395"/>
      <c r="D40" s="395"/>
      <c r="E40" s="395"/>
      <c r="F40" s="395"/>
      <c r="G40" s="395"/>
      <c r="H40" s="214" t="str">
        <f t="shared" si="18"/>
        <v/>
      </c>
      <c r="J40" s="559"/>
      <c r="K40" s="213" t="str">
        <f t="shared" si="19"/>
        <v>Equipe 3</v>
      </c>
      <c r="L40" s="408"/>
      <c r="M40" s="409"/>
      <c r="N40" s="409"/>
      <c r="O40" s="409"/>
      <c r="P40" s="409"/>
      <c r="Q40" s="214" t="str">
        <f t="shared" si="20"/>
        <v/>
      </c>
    </row>
    <row r="41" spans="1:17" hidden="1" outlineLevel="1" x14ac:dyDescent="0.25">
      <c r="A41" s="559"/>
      <c r="B41" s="213" t="str">
        <f t="shared" si="17"/>
        <v>Equipe 4</v>
      </c>
      <c r="C41" s="395"/>
      <c r="D41" s="395"/>
      <c r="E41" s="395"/>
      <c r="F41" s="395"/>
      <c r="G41" s="395"/>
      <c r="H41" s="214" t="str">
        <f t="shared" si="18"/>
        <v/>
      </c>
      <c r="J41" s="559"/>
      <c r="K41" s="213" t="str">
        <f t="shared" si="19"/>
        <v>Equipe 4</v>
      </c>
      <c r="L41" s="408"/>
      <c r="M41" s="409"/>
      <c r="N41" s="409"/>
      <c r="O41" s="409"/>
      <c r="P41" s="409"/>
      <c r="Q41" s="214" t="str">
        <f t="shared" si="20"/>
        <v/>
      </c>
    </row>
    <row r="42" spans="1:17" hidden="1" outlineLevel="1" x14ac:dyDescent="0.25">
      <c r="A42" s="559"/>
      <c r="B42" s="213" t="str">
        <f t="shared" si="17"/>
        <v>Equipe 5</v>
      </c>
      <c r="C42" s="395"/>
      <c r="D42" s="395"/>
      <c r="E42" s="395"/>
      <c r="F42" s="395"/>
      <c r="G42" s="395"/>
      <c r="H42" s="214" t="str">
        <f t="shared" si="18"/>
        <v/>
      </c>
      <c r="J42" s="559"/>
      <c r="K42" s="213" t="str">
        <f t="shared" si="19"/>
        <v>Equipe 5</v>
      </c>
      <c r="L42" s="406"/>
      <c r="M42" s="406"/>
      <c r="N42" s="406"/>
      <c r="O42" s="406"/>
      <c r="P42" s="406"/>
      <c r="Q42" s="214" t="str">
        <f t="shared" si="20"/>
        <v/>
      </c>
    </row>
    <row r="43" spans="1:17" hidden="1" outlineLevel="1" x14ac:dyDescent="0.25">
      <c r="A43" s="559"/>
      <c r="B43" s="213" t="str">
        <f t="shared" si="17"/>
        <v>Equipe 6</v>
      </c>
      <c r="C43" s="395"/>
      <c r="D43" s="395"/>
      <c r="E43" s="395"/>
      <c r="F43" s="395"/>
      <c r="G43" s="395"/>
      <c r="H43" s="214" t="str">
        <f t="shared" si="18"/>
        <v/>
      </c>
      <c r="J43" s="559"/>
      <c r="K43" s="213" t="str">
        <f t="shared" si="19"/>
        <v>Equipe 6</v>
      </c>
      <c r="L43" s="408"/>
      <c r="M43" s="409"/>
      <c r="N43" s="409"/>
      <c r="O43" s="409"/>
      <c r="P43" s="409"/>
      <c r="Q43" s="214" t="str">
        <f t="shared" si="20"/>
        <v/>
      </c>
    </row>
    <row r="44" spans="1:17" hidden="1" outlineLevel="1" x14ac:dyDescent="0.25">
      <c r="A44" s="559"/>
      <c r="B44" s="213" t="str">
        <f t="shared" si="17"/>
        <v>Equipe 7</v>
      </c>
      <c r="C44" s="395"/>
      <c r="D44" s="395"/>
      <c r="E44" s="395"/>
      <c r="F44" s="395"/>
      <c r="G44" s="395"/>
      <c r="H44" s="214" t="str">
        <f t="shared" si="18"/>
        <v/>
      </c>
      <c r="J44" s="559"/>
      <c r="K44" s="213" t="str">
        <f t="shared" si="19"/>
        <v>Equipe 7</v>
      </c>
      <c r="L44" s="408"/>
      <c r="M44" s="409"/>
      <c r="N44" s="409"/>
      <c r="O44" s="409"/>
      <c r="P44" s="409"/>
      <c r="Q44" s="214" t="str">
        <f t="shared" si="20"/>
        <v/>
      </c>
    </row>
    <row r="45" spans="1:17" hidden="1" outlineLevel="1" x14ac:dyDescent="0.25">
      <c r="C45" s="151">
        <f>COUNTIF(C38:C44,0)</f>
        <v>0</v>
      </c>
      <c r="D45" s="151">
        <f>COUNTIF(D38:D44,0)</f>
        <v>0</v>
      </c>
      <c r="E45" s="151">
        <f>COUNTIF(E38:E44,0)</f>
        <v>0</v>
      </c>
      <c r="F45" s="151">
        <f>COUNTIF(F38:F44,0)</f>
        <v>0</v>
      </c>
      <c r="G45" s="151">
        <f>COUNTIF(G38:G44,0)</f>
        <v>0</v>
      </c>
      <c r="H45" s="150" t="e">
        <f>AVERAGE(H38:H44)</f>
        <v>#DIV/0!</v>
      </c>
      <c r="L45" s="151">
        <f>COUNTIF(L38:L44,0)</f>
        <v>0</v>
      </c>
      <c r="M45" s="151">
        <f>COUNTIF(M38:M44,0)</f>
        <v>0</v>
      </c>
      <c r="N45" s="151">
        <f>COUNTIF(N38:N44,0)</f>
        <v>0</v>
      </c>
      <c r="O45" s="151">
        <f>COUNTIF(O38:O44,0)</f>
        <v>0</v>
      </c>
      <c r="P45" s="151">
        <f>COUNTIF(P38:P44,0)</f>
        <v>0</v>
      </c>
      <c r="Q45" s="150" t="e">
        <f>AVERAGE(Q38:Q44)</f>
        <v>#DIV/0!</v>
      </c>
    </row>
    <row r="46" spans="1:17" collapsed="1" x14ac:dyDescent="0.25">
      <c r="G46" s="190"/>
      <c r="P46" s="190"/>
    </row>
    <row r="47" spans="1:17" x14ac:dyDescent="0.25">
      <c r="C47" s="560" t="s">
        <v>191</v>
      </c>
      <c r="D47" s="558"/>
      <c r="E47" s="560" t="s">
        <v>192</v>
      </c>
      <c r="F47" s="558"/>
      <c r="G47" s="560" t="s">
        <v>193</v>
      </c>
      <c r="H47" s="558"/>
      <c r="L47" s="560" t="s">
        <v>191</v>
      </c>
      <c r="M47" s="558"/>
      <c r="N47" s="560" t="s">
        <v>192</v>
      </c>
      <c r="O47" s="558"/>
      <c r="P47" s="560" t="s">
        <v>193</v>
      </c>
      <c r="Q47" s="558"/>
    </row>
    <row r="48" spans="1:17" x14ac:dyDescent="0.25">
      <c r="B48" s="196" t="str">
        <f>B6</f>
        <v>Equipe 4</v>
      </c>
      <c r="C48" s="558" t="e">
        <f>H57</f>
        <v>#DIV/0!</v>
      </c>
      <c r="D48" s="558"/>
      <c r="E48" s="558">
        <f>SUM(C57:G57)</f>
        <v>0</v>
      </c>
      <c r="F48" s="558"/>
      <c r="G48" s="190" t="e">
        <f>C48-E48/1000</f>
        <v>#DIV/0!</v>
      </c>
      <c r="H48" s="150">
        <f>COUNTA(H50:H56)-COUNTIF(H50:H56,"")</f>
        <v>0</v>
      </c>
      <c r="K48" s="196" t="str">
        <f>K6</f>
        <v>Equipe 4</v>
      </c>
      <c r="L48" s="558" t="e">
        <f>Q57</f>
        <v>#DIV/0!</v>
      </c>
      <c r="M48" s="558"/>
      <c r="N48" s="558">
        <f>SUM(L57:P57)</f>
        <v>0</v>
      </c>
      <c r="O48" s="558"/>
      <c r="P48" s="190" t="e">
        <f>L48-N48/1000</f>
        <v>#DIV/0!</v>
      </c>
      <c r="Q48" s="150">
        <f>COUNTA(Q50:Q56)-COUNTIF(Q50:Q56,"")</f>
        <v>0</v>
      </c>
    </row>
    <row r="49" spans="1:17" ht="199.2" hidden="1" customHeight="1" outlineLevel="1" x14ac:dyDescent="0.25">
      <c r="C49" s="212" t="s">
        <v>194</v>
      </c>
      <c r="D49" s="212" t="s">
        <v>195</v>
      </c>
      <c r="E49" s="212" t="s">
        <v>196</v>
      </c>
      <c r="F49" s="212" t="s">
        <v>197</v>
      </c>
      <c r="G49" s="212" t="s">
        <v>360</v>
      </c>
      <c r="H49" s="200" t="s">
        <v>198</v>
      </c>
      <c r="L49" s="212" t="s">
        <v>194</v>
      </c>
      <c r="M49" s="212" t="s">
        <v>195</v>
      </c>
      <c r="N49" s="212" t="s">
        <v>196</v>
      </c>
      <c r="O49" s="212" t="s">
        <v>197</v>
      </c>
      <c r="P49" s="212" t="s">
        <v>360</v>
      </c>
      <c r="Q49" s="200" t="s">
        <v>198</v>
      </c>
    </row>
    <row r="50" spans="1:17" ht="12.9" hidden="1" customHeight="1" outlineLevel="1" x14ac:dyDescent="0.25">
      <c r="A50" s="559" t="s">
        <v>199</v>
      </c>
      <c r="B50" s="213" t="str">
        <f t="shared" ref="B50:B56" si="21">B38</f>
        <v>Equipe 1</v>
      </c>
      <c r="C50" s="395"/>
      <c r="D50" s="396"/>
      <c r="E50" s="396"/>
      <c r="F50" s="396"/>
      <c r="G50" s="396"/>
      <c r="H50" s="214" t="str">
        <f t="shared" ref="H50:H56" si="22">IF(C50="","",SUM(C50:G50))</f>
        <v/>
      </c>
      <c r="J50" s="559" t="s">
        <v>199</v>
      </c>
      <c r="K50" s="213" t="str">
        <f t="shared" ref="K50:K56" si="23">K38</f>
        <v>Equipe 1</v>
      </c>
      <c r="L50" s="408"/>
      <c r="M50" s="409"/>
      <c r="N50" s="409"/>
      <c r="O50" s="409"/>
      <c r="P50" s="409"/>
      <c r="Q50" s="214" t="str">
        <f t="shared" ref="Q50:Q56" si="24">IF(L50="","",SUM(L50:P50))</f>
        <v/>
      </c>
    </row>
    <row r="51" spans="1:17" hidden="1" outlineLevel="1" x14ac:dyDescent="0.25">
      <c r="A51" s="559"/>
      <c r="B51" s="213" t="str">
        <f t="shared" si="21"/>
        <v>Equipe 2</v>
      </c>
      <c r="C51" s="395"/>
      <c r="D51" s="395"/>
      <c r="E51" s="395"/>
      <c r="F51" s="395"/>
      <c r="G51" s="395"/>
      <c r="H51" s="214" t="str">
        <f t="shared" si="22"/>
        <v/>
      </c>
      <c r="J51" s="559"/>
      <c r="K51" s="213" t="str">
        <f t="shared" si="23"/>
        <v>Equipe 2</v>
      </c>
      <c r="L51" s="406"/>
      <c r="M51" s="406"/>
      <c r="N51" s="406"/>
      <c r="O51" s="406"/>
      <c r="P51" s="406"/>
      <c r="Q51" s="214" t="str">
        <f t="shared" si="24"/>
        <v/>
      </c>
    </row>
    <row r="52" spans="1:17" hidden="1" outlineLevel="1" x14ac:dyDescent="0.25">
      <c r="A52" s="559"/>
      <c r="B52" s="213" t="str">
        <f t="shared" si="21"/>
        <v>Equipe 3</v>
      </c>
      <c r="C52" s="395"/>
      <c r="D52" s="395"/>
      <c r="E52" s="395"/>
      <c r="F52" s="395"/>
      <c r="G52" s="395"/>
      <c r="H52" s="214" t="str">
        <f t="shared" si="22"/>
        <v/>
      </c>
      <c r="J52" s="559"/>
      <c r="K52" s="213" t="str">
        <f t="shared" si="23"/>
        <v>Equipe 3</v>
      </c>
      <c r="L52" s="408"/>
      <c r="M52" s="409"/>
      <c r="N52" s="409"/>
      <c r="O52" s="409"/>
      <c r="P52" s="409"/>
      <c r="Q52" s="214" t="str">
        <f t="shared" si="24"/>
        <v/>
      </c>
    </row>
    <row r="53" spans="1:17" hidden="1" outlineLevel="1" x14ac:dyDescent="0.25">
      <c r="A53" s="559"/>
      <c r="B53" s="213" t="str">
        <f t="shared" si="21"/>
        <v>Equipe 4</v>
      </c>
      <c r="C53" s="395"/>
      <c r="D53" s="395"/>
      <c r="E53" s="395"/>
      <c r="F53" s="395"/>
      <c r="G53" s="395"/>
      <c r="H53" s="214" t="str">
        <f t="shared" si="22"/>
        <v/>
      </c>
      <c r="J53" s="559"/>
      <c r="K53" s="213" t="str">
        <f t="shared" si="23"/>
        <v>Equipe 4</v>
      </c>
      <c r="L53" s="406"/>
      <c r="M53" s="406"/>
      <c r="N53" s="406"/>
      <c r="O53" s="406"/>
      <c r="P53" s="406"/>
      <c r="Q53" s="214" t="str">
        <f t="shared" si="24"/>
        <v/>
      </c>
    </row>
    <row r="54" spans="1:17" hidden="1" outlineLevel="1" x14ac:dyDescent="0.25">
      <c r="A54" s="559"/>
      <c r="B54" s="213" t="str">
        <f t="shared" si="21"/>
        <v>Equipe 5</v>
      </c>
      <c r="C54" s="395"/>
      <c r="D54" s="395"/>
      <c r="E54" s="395"/>
      <c r="F54" s="395"/>
      <c r="G54" s="395"/>
      <c r="H54" s="214" t="str">
        <f t="shared" si="22"/>
        <v/>
      </c>
      <c r="J54" s="559"/>
      <c r="K54" s="213" t="str">
        <f t="shared" si="23"/>
        <v>Equipe 5</v>
      </c>
      <c r="L54" s="408"/>
      <c r="M54" s="409"/>
      <c r="N54" s="409"/>
      <c r="O54" s="409"/>
      <c r="P54" s="409"/>
      <c r="Q54" s="214" t="str">
        <f t="shared" si="24"/>
        <v/>
      </c>
    </row>
    <row r="55" spans="1:17" hidden="1" outlineLevel="1" x14ac:dyDescent="0.25">
      <c r="A55" s="559"/>
      <c r="B55" s="213" t="str">
        <f t="shared" si="21"/>
        <v>Equipe 6</v>
      </c>
      <c r="C55" s="395"/>
      <c r="D55" s="395"/>
      <c r="E55" s="395"/>
      <c r="F55" s="395"/>
      <c r="G55" s="395"/>
      <c r="H55" s="214" t="str">
        <f t="shared" si="22"/>
        <v/>
      </c>
      <c r="J55" s="559"/>
      <c r="K55" s="213" t="str">
        <f t="shared" si="23"/>
        <v>Equipe 6</v>
      </c>
      <c r="L55" s="408"/>
      <c r="M55" s="409"/>
      <c r="N55" s="409"/>
      <c r="O55" s="409"/>
      <c r="P55" s="409"/>
      <c r="Q55" s="214" t="str">
        <f t="shared" si="24"/>
        <v/>
      </c>
    </row>
    <row r="56" spans="1:17" hidden="1" outlineLevel="1" x14ac:dyDescent="0.25">
      <c r="A56" s="559"/>
      <c r="B56" s="213" t="str">
        <f t="shared" si="21"/>
        <v>Equipe 7</v>
      </c>
      <c r="C56" s="395"/>
      <c r="D56" s="395"/>
      <c r="E56" s="395"/>
      <c r="F56" s="395"/>
      <c r="G56" s="395"/>
      <c r="H56" s="214" t="str">
        <f t="shared" si="22"/>
        <v/>
      </c>
      <c r="J56" s="559"/>
      <c r="K56" s="213" t="str">
        <f t="shared" si="23"/>
        <v>Equipe 7</v>
      </c>
      <c r="L56" s="406"/>
      <c r="M56" s="406"/>
      <c r="N56" s="406"/>
      <c r="O56" s="406"/>
      <c r="P56" s="406"/>
      <c r="Q56" s="214" t="str">
        <f t="shared" si="24"/>
        <v/>
      </c>
    </row>
    <row r="57" spans="1:17" hidden="1" outlineLevel="1" x14ac:dyDescent="0.25">
      <c r="C57" s="151">
        <f>COUNTIF(C50:C56,0)</f>
        <v>0</v>
      </c>
      <c r="D57" s="151">
        <f>COUNTIF(D50:D56,0)</f>
        <v>0</v>
      </c>
      <c r="E57" s="151">
        <f>COUNTIF(E50:E56,0)</f>
        <v>0</v>
      </c>
      <c r="F57" s="151">
        <f>COUNTIF(F50:F56,0)</f>
        <v>0</v>
      </c>
      <c r="G57" s="151">
        <f>COUNTIF(G50:G56,0)</f>
        <v>0</v>
      </c>
      <c r="H57" s="150" t="e">
        <f>AVERAGE(H50:H56)</f>
        <v>#DIV/0!</v>
      </c>
      <c r="L57" s="151">
        <f>COUNTIF(L50:L56,0)</f>
        <v>0</v>
      </c>
      <c r="M57" s="151">
        <f>COUNTIF(M50:M56,0)</f>
        <v>0</v>
      </c>
      <c r="N57" s="151">
        <f>COUNTIF(N50:N56,0)</f>
        <v>0</v>
      </c>
      <c r="O57" s="151">
        <f>COUNTIF(O50:O56,0)</f>
        <v>0</v>
      </c>
      <c r="P57" s="151">
        <f>COUNTIF(P50:P56,0)</f>
        <v>0</v>
      </c>
      <c r="Q57" s="150" t="e">
        <f>AVERAGE(Q50:Q56)</f>
        <v>#DIV/0!</v>
      </c>
    </row>
    <row r="58" spans="1:17" collapsed="1" x14ac:dyDescent="0.25">
      <c r="G58" s="190"/>
      <c r="P58" s="190"/>
    </row>
    <row r="59" spans="1:17" x14ac:dyDescent="0.25">
      <c r="C59" s="560" t="s">
        <v>191</v>
      </c>
      <c r="D59" s="558"/>
      <c r="E59" s="560" t="s">
        <v>192</v>
      </c>
      <c r="F59" s="558"/>
      <c r="G59" s="560" t="s">
        <v>193</v>
      </c>
      <c r="H59" s="558"/>
      <c r="L59" s="560" t="s">
        <v>191</v>
      </c>
      <c r="M59" s="558"/>
      <c r="N59" s="560" t="s">
        <v>192</v>
      </c>
      <c r="O59" s="558"/>
      <c r="P59" s="560" t="s">
        <v>193</v>
      </c>
      <c r="Q59" s="558"/>
    </row>
    <row r="60" spans="1:17" x14ac:dyDescent="0.25">
      <c r="B60" s="196" t="str">
        <f>B7</f>
        <v>Equipe 5</v>
      </c>
      <c r="C60" s="558" t="e">
        <f>H69</f>
        <v>#DIV/0!</v>
      </c>
      <c r="D60" s="558"/>
      <c r="E60" s="558">
        <f>SUM(C69:G69)</f>
        <v>0</v>
      </c>
      <c r="F60" s="558"/>
      <c r="G60" s="190" t="e">
        <f>C60-E60/1000</f>
        <v>#DIV/0!</v>
      </c>
      <c r="H60" s="150">
        <f>COUNTA(H62:H68)-COUNTIF(H62:H68,"")</f>
        <v>0</v>
      </c>
      <c r="K60" s="196" t="str">
        <f>K7</f>
        <v>Equipe 5</v>
      </c>
      <c r="L60" s="558" t="e">
        <f>Q69</f>
        <v>#DIV/0!</v>
      </c>
      <c r="M60" s="558"/>
      <c r="N60" s="558">
        <f>SUM(L69:P69)</f>
        <v>0</v>
      </c>
      <c r="O60" s="558"/>
      <c r="P60" s="190" t="e">
        <f>L60-N60/1000</f>
        <v>#DIV/0!</v>
      </c>
      <c r="Q60" s="150">
        <f>COUNTA(Q62:Q68)-COUNTIF(Q62:Q68,"")</f>
        <v>0</v>
      </c>
    </row>
    <row r="61" spans="1:17" ht="199.2" hidden="1" customHeight="1" outlineLevel="1" x14ac:dyDescent="0.25">
      <c r="C61" s="212" t="s">
        <v>194</v>
      </c>
      <c r="D61" s="212" t="s">
        <v>195</v>
      </c>
      <c r="E61" s="212" t="s">
        <v>196</v>
      </c>
      <c r="F61" s="212" t="s">
        <v>197</v>
      </c>
      <c r="G61" s="212" t="s">
        <v>360</v>
      </c>
      <c r="H61" s="200" t="s">
        <v>198</v>
      </c>
      <c r="L61" s="212" t="s">
        <v>194</v>
      </c>
      <c r="M61" s="212" t="s">
        <v>195</v>
      </c>
      <c r="N61" s="212" t="s">
        <v>196</v>
      </c>
      <c r="O61" s="212" t="s">
        <v>197</v>
      </c>
      <c r="P61" s="212" t="s">
        <v>360</v>
      </c>
      <c r="Q61" s="200" t="s">
        <v>198</v>
      </c>
    </row>
    <row r="62" spans="1:17" ht="12.9" hidden="1" customHeight="1" outlineLevel="1" x14ac:dyDescent="0.25">
      <c r="A62" s="559" t="s">
        <v>199</v>
      </c>
      <c r="B62" s="213" t="str">
        <f t="shared" ref="B62:B68" si="25">B50</f>
        <v>Equipe 1</v>
      </c>
      <c r="C62" s="395"/>
      <c r="D62" s="396"/>
      <c r="E62" s="396"/>
      <c r="F62" s="396"/>
      <c r="G62" s="396"/>
      <c r="H62" s="214" t="str">
        <f t="shared" ref="H62:H68" si="26">IF(C62="","",SUM(C62:G62))</f>
        <v/>
      </c>
      <c r="J62" s="559" t="s">
        <v>199</v>
      </c>
      <c r="K62" s="213" t="str">
        <f t="shared" ref="K62:K68" si="27">K50</f>
        <v>Equipe 1</v>
      </c>
      <c r="L62" s="406"/>
      <c r="M62" s="407"/>
      <c r="N62" s="407"/>
      <c r="O62" s="407"/>
      <c r="P62" s="407"/>
      <c r="Q62" s="214" t="str">
        <f t="shared" ref="Q62:Q68" si="28">IF(L62="","",SUM(L62:P62))</f>
        <v/>
      </c>
    </row>
    <row r="63" spans="1:17" hidden="1" outlineLevel="1" x14ac:dyDescent="0.25">
      <c r="A63" s="559"/>
      <c r="B63" s="213" t="str">
        <f t="shared" si="25"/>
        <v>Equipe 2</v>
      </c>
      <c r="C63" s="395"/>
      <c r="D63" s="395"/>
      <c r="E63" s="395"/>
      <c r="F63" s="395"/>
      <c r="G63" s="395"/>
      <c r="H63" s="214" t="str">
        <f t="shared" si="26"/>
        <v/>
      </c>
      <c r="J63" s="559"/>
      <c r="K63" s="213" t="str">
        <f t="shared" si="27"/>
        <v>Equipe 2</v>
      </c>
      <c r="L63" s="408"/>
      <c r="M63" s="409"/>
      <c r="N63" s="409"/>
      <c r="O63" s="409"/>
      <c r="P63" s="409"/>
      <c r="Q63" s="214" t="str">
        <f t="shared" si="28"/>
        <v/>
      </c>
    </row>
    <row r="64" spans="1:17" hidden="1" outlineLevel="1" x14ac:dyDescent="0.25">
      <c r="A64" s="559"/>
      <c r="B64" s="213" t="str">
        <f t="shared" si="25"/>
        <v>Equipe 3</v>
      </c>
      <c r="C64" s="395"/>
      <c r="D64" s="395"/>
      <c r="E64" s="395"/>
      <c r="F64" s="395"/>
      <c r="G64" s="395"/>
      <c r="H64" s="214" t="str">
        <f t="shared" si="26"/>
        <v/>
      </c>
      <c r="J64" s="559"/>
      <c r="K64" s="213" t="str">
        <f t="shared" si="27"/>
        <v>Equipe 3</v>
      </c>
      <c r="L64" s="408"/>
      <c r="M64" s="409"/>
      <c r="N64" s="409"/>
      <c r="O64" s="409"/>
      <c r="P64" s="409"/>
      <c r="Q64" s="214" t="str">
        <f t="shared" si="28"/>
        <v/>
      </c>
    </row>
    <row r="65" spans="1:17" hidden="1" outlineLevel="1" x14ac:dyDescent="0.25">
      <c r="A65" s="559"/>
      <c r="B65" s="213" t="str">
        <f t="shared" si="25"/>
        <v>Equipe 4</v>
      </c>
      <c r="C65" s="395"/>
      <c r="D65" s="395"/>
      <c r="E65" s="395"/>
      <c r="F65" s="395"/>
      <c r="G65" s="395"/>
      <c r="H65" s="214" t="str">
        <f t="shared" si="26"/>
        <v/>
      </c>
      <c r="J65" s="559"/>
      <c r="K65" s="213" t="str">
        <f t="shared" si="27"/>
        <v>Equipe 4</v>
      </c>
      <c r="L65" s="406"/>
      <c r="M65" s="406"/>
      <c r="N65" s="406"/>
      <c r="O65" s="406"/>
      <c r="P65" s="406"/>
      <c r="Q65" s="214" t="str">
        <f t="shared" si="28"/>
        <v/>
      </c>
    </row>
    <row r="66" spans="1:17" hidden="1" outlineLevel="1" x14ac:dyDescent="0.25">
      <c r="A66" s="559"/>
      <c r="B66" s="213" t="str">
        <f t="shared" si="25"/>
        <v>Equipe 5</v>
      </c>
      <c r="C66" s="395"/>
      <c r="D66" s="395"/>
      <c r="E66" s="395"/>
      <c r="F66" s="395"/>
      <c r="G66" s="395"/>
      <c r="H66" s="214" t="str">
        <f t="shared" si="26"/>
        <v/>
      </c>
      <c r="J66" s="559"/>
      <c r="K66" s="213" t="str">
        <f t="shared" si="27"/>
        <v>Equipe 5</v>
      </c>
      <c r="L66" s="406"/>
      <c r="M66" s="406"/>
      <c r="N66" s="406"/>
      <c r="O66" s="406"/>
      <c r="P66" s="406"/>
      <c r="Q66" s="214" t="str">
        <f t="shared" si="28"/>
        <v/>
      </c>
    </row>
    <row r="67" spans="1:17" hidden="1" outlineLevel="1" x14ac:dyDescent="0.25">
      <c r="A67" s="559"/>
      <c r="B67" s="213" t="str">
        <f t="shared" si="25"/>
        <v>Equipe 6</v>
      </c>
      <c r="C67" s="395"/>
      <c r="D67" s="395"/>
      <c r="E67" s="395"/>
      <c r="F67" s="395"/>
      <c r="G67" s="395"/>
      <c r="H67" s="214" t="str">
        <f t="shared" si="26"/>
        <v/>
      </c>
      <c r="J67" s="559"/>
      <c r="K67" s="213" t="str">
        <f t="shared" si="27"/>
        <v>Equipe 6</v>
      </c>
      <c r="L67" s="406"/>
      <c r="M67" s="406"/>
      <c r="N67" s="406"/>
      <c r="O67" s="406"/>
      <c r="P67" s="406"/>
      <c r="Q67" s="214" t="str">
        <f t="shared" si="28"/>
        <v/>
      </c>
    </row>
    <row r="68" spans="1:17" hidden="1" outlineLevel="1" x14ac:dyDescent="0.25">
      <c r="A68" s="559"/>
      <c r="B68" s="213" t="str">
        <f t="shared" si="25"/>
        <v>Equipe 7</v>
      </c>
      <c r="C68" s="395"/>
      <c r="D68" s="395"/>
      <c r="E68" s="395"/>
      <c r="F68" s="395"/>
      <c r="G68" s="395"/>
      <c r="H68" s="214" t="str">
        <f t="shared" si="26"/>
        <v/>
      </c>
      <c r="J68" s="559"/>
      <c r="K68" s="213" t="str">
        <f t="shared" si="27"/>
        <v>Equipe 7</v>
      </c>
      <c r="L68" s="408"/>
      <c r="M68" s="409"/>
      <c r="N68" s="409"/>
      <c r="O68" s="409"/>
      <c r="P68" s="409"/>
      <c r="Q68" s="214" t="str">
        <f t="shared" si="28"/>
        <v/>
      </c>
    </row>
    <row r="69" spans="1:17" hidden="1" outlineLevel="1" x14ac:dyDescent="0.25">
      <c r="C69" s="151">
        <f>COUNTIF(C62:C68,0)</f>
        <v>0</v>
      </c>
      <c r="D69" s="151">
        <f>COUNTIF(D62:D68,0)</f>
        <v>0</v>
      </c>
      <c r="E69" s="151">
        <f>COUNTIF(E62:E68,0)</f>
        <v>0</v>
      </c>
      <c r="F69" s="151">
        <f>COUNTIF(F62:F68,0)</f>
        <v>0</v>
      </c>
      <c r="G69" s="151">
        <f>COUNTIF(G62:G68,0)</f>
        <v>0</v>
      </c>
      <c r="H69" s="150" t="e">
        <f>AVERAGE(H62:H68)</f>
        <v>#DIV/0!</v>
      </c>
      <c r="L69" s="151">
        <f>COUNTIF(L62:L68,0)</f>
        <v>0</v>
      </c>
      <c r="M69" s="151">
        <f>COUNTIF(M62:M68,0)</f>
        <v>0</v>
      </c>
      <c r="N69" s="151">
        <f>COUNTIF(N62:N68,0)</f>
        <v>0</v>
      </c>
      <c r="O69" s="151">
        <f>COUNTIF(O62:O68,0)</f>
        <v>0</v>
      </c>
      <c r="P69" s="151">
        <f>COUNTIF(P62:P68,0)</f>
        <v>0</v>
      </c>
      <c r="Q69" s="150" t="e">
        <f>AVERAGE(Q62:Q68)</f>
        <v>#DIV/0!</v>
      </c>
    </row>
    <row r="70" spans="1:17" collapsed="1" x14ac:dyDescent="0.25">
      <c r="G70" s="190"/>
      <c r="P70" s="190"/>
    </row>
    <row r="71" spans="1:17" x14ac:dyDescent="0.25">
      <c r="C71" s="560" t="s">
        <v>191</v>
      </c>
      <c r="D71" s="558"/>
      <c r="E71" s="560" t="s">
        <v>192</v>
      </c>
      <c r="F71" s="558"/>
      <c r="G71" s="560" t="s">
        <v>193</v>
      </c>
      <c r="H71" s="558"/>
      <c r="L71" s="560" t="s">
        <v>191</v>
      </c>
      <c r="M71" s="558"/>
      <c r="N71" s="560" t="s">
        <v>192</v>
      </c>
      <c r="O71" s="558"/>
      <c r="P71" s="560" t="s">
        <v>193</v>
      </c>
      <c r="Q71" s="558"/>
    </row>
    <row r="72" spans="1:17" x14ac:dyDescent="0.25">
      <c r="B72" s="196" t="str">
        <f>B8</f>
        <v>Equipe 6</v>
      </c>
      <c r="C72" s="558" t="e">
        <f>H81</f>
        <v>#DIV/0!</v>
      </c>
      <c r="D72" s="558"/>
      <c r="E72" s="558">
        <f>SUM(C81:G81)</f>
        <v>0</v>
      </c>
      <c r="F72" s="558"/>
      <c r="G72" s="190" t="e">
        <f>C72-E72/1000</f>
        <v>#DIV/0!</v>
      </c>
      <c r="H72" s="150">
        <f>COUNTA(H74:H80)-COUNTIF(H74:H80,"")</f>
        <v>0</v>
      </c>
      <c r="K72" s="196" t="str">
        <f>K8</f>
        <v>Equipe 6</v>
      </c>
      <c r="L72" s="558" t="e">
        <f>Q81</f>
        <v>#DIV/0!</v>
      </c>
      <c r="M72" s="558"/>
      <c r="N72" s="558">
        <f>SUM(L81:P81)</f>
        <v>0</v>
      </c>
      <c r="O72" s="558"/>
      <c r="P72" s="190" t="e">
        <f>L72-N72/1000</f>
        <v>#DIV/0!</v>
      </c>
      <c r="Q72" s="150">
        <f>COUNTA(Q74:Q80)-COUNTIF(Q74:Q80,"")</f>
        <v>0</v>
      </c>
    </row>
    <row r="73" spans="1:17" ht="199.2" hidden="1" customHeight="1" outlineLevel="1" x14ac:dyDescent="0.25">
      <c r="C73" s="212" t="s">
        <v>194</v>
      </c>
      <c r="D73" s="212" t="s">
        <v>195</v>
      </c>
      <c r="E73" s="212" t="s">
        <v>196</v>
      </c>
      <c r="F73" s="212" t="s">
        <v>197</v>
      </c>
      <c r="G73" s="212" t="s">
        <v>360</v>
      </c>
      <c r="H73" s="200" t="s">
        <v>198</v>
      </c>
      <c r="L73" s="212" t="s">
        <v>194</v>
      </c>
      <c r="M73" s="212" t="s">
        <v>195</v>
      </c>
      <c r="N73" s="212" t="s">
        <v>196</v>
      </c>
      <c r="O73" s="212" t="s">
        <v>197</v>
      </c>
      <c r="P73" s="212" t="s">
        <v>360</v>
      </c>
      <c r="Q73" s="200" t="s">
        <v>198</v>
      </c>
    </row>
    <row r="74" spans="1:17" ht="12.9" hidden="1" customHeight="1" outlineLevel="1" x14ac:dyDescent="0.25">
      <c r="A74" s="559" t="s">
        <v>199</v>
      </c>
      <c r="B74" s="213" t="str">
        <f t="shared" ref="B74:B80" si="29">B62</f>
        <v>Equipe 1</v>
      </c>
      <c r="C74" s="395"/>
      <c r="D74" s="396"/>
      <c r="E74" s="396"/>
      <c r="F74" s="396"/>
      <c r="G74" s="396"/>
      <c r="H74" s="214" t="str">
        <f t="shared" ref="H74:H80" si="30">IF(C74="","",SUM(C74:G74))</f>
        <v/>
      </c>
      <c r="J74" s="559" t="s">
        <v>199</v>
      </c>
      <c r="K74" s="213" t="str">
        <f t="shared" ref="K74:K80" si="31">K62</f>
        <v>Equipe 1</v>
      </c>
      <c r="L74" s="408"/>
      <c r="M74" s="409"/>
      <c r="N74" s="409"/>
      <c r="O74" s="409"/>
      <c r="P74" s="409"/>
      <c r="Q74" s="214" t="str">
        <f t="shared" ref="Q74:Q80" si="32">IF(L74="","",SUM(L74:P74))</f>
        <v/>
      </c>
    </row>
    <row r="75" spans="1:17" hidden="1" outlineLevel="1" x14ac:dyDescent="0.25">
      <c r="A75" s="559"/>
      <c r="B75" s="213" t="str">
        <f t="shared" si="29"/>
        <v>Equipe 2</v>
      </c>
      <c r="C75" s="395"/>
      <c r="D75" s="395"/>
      <c r="E75" s="395"/>
      <c r="F75" s="395"/>
      <c r="G75" s="395"/>
      <c r="H75" s="214" t="str">
        <f t="shared" si="30"/>
        <v/>
      </c>
      <c r="J75" s="559"/>
      <c r="K75" s="213" t="str">
        <f t="shared" si="31"/>
        <v>Equipe 2</v>
      </c>
      <c r="L75" s="408"/>
      <c r="M75" s="409"/>
      <c r="N75" s="409"/>
      <c r="O75" s="409"/>
      <c r="P75" s="409"/>
      <c r="Q75" s="214" t="str">
        <f t="shared" si="32"/>
        <v/>
      </c>
    </row>
    <row r="76" spans="1:17" hidden="1" outlineLevel="1" x14ac:dyDescent="0.25">
      <c r="A76" s="559"/>
      <c r="B76" s="213" t="str">
        <f t="shared" si="29"/>
        <v>Equipe 3</v>
      </c>
      <c r="C76" s="395"/>
      <c r="D76" s="395"/>
      <c r="E76" s="395"/>
      <c r="F76" s="395"/>
      <c r="G76" s="395"/>
      <c r="H76" s="214" t="str">
        <f t="shared" si="30"/>
        <v/>
      </c>
      <c r="J76" s="559"/>
      <c r="K76" s="213" t="str">
        <f t="shared" si="31"/>
        <v>Equipe 3</v>
      </c>
      <c r="L76" s="408"/>
      <c r="M76" s="409"/>
      <c r="N76" s="409"/>
      <c r="O76" s="409"/>
      <c r="P76" s="409"/>
      <c r="Q76" s="214" t="str">
        <f t="shared" si="32"/>
        <v/>
      </c>
    </row>
    <row r="77" spans="1:17" hidden="1" outlineLevel="1" x14ac:dyDescent="0.25">
      <c r="A77" s="559"/>
      <c r="B77" s="213" t="str">
        <f t="shared" si="29"/>
        <v>Equipe 4</v>
      </c>
      <c r="C77" s="395"/>
      <c r="D77" s="395"/>
      <c r="E77" s="395"/>
      <c r="F77" s="395"/>
      <c r="G77" s="395"/>
      <c r="H77" s="214" t="str">
        <f t="shared" si="30"/>
        <v/>
      </c>
      <c r="J77" s="559"/>
      <c r="K77" s="213" t="str">
        <f t="shared" si="31"/>
        <v>Equipe 4</v>
      </c>
      <c r="L77" s="408"/>
      <c r="M77" s="409"/>
      <c r="N77" s="409"/>
      <c r="O77" s="409"/>
      <c r="P77" s="409"/>
      <c r="Q77" s="214" t="str">
        <f t="shared" si="32"/>
        <v/>
      </c>
    </row>
    <row r="78" spans="1:17" hidden="1" outlineLevel="1" x14ac:dyDescent="0.25">
      <c r="A78" s="559"/>
      <c r="B78" s="213" t="str">
        <f t="shared" si="29"/>
        <v>Equipe 5</v>
      </c>
      <c r="C78" s="395"/>
      <c r="D78" s="395"/>
      <c r="E78" s="395"/>
      <c r="F78" s="395"/>
      <c r="G78" s="395"/>
      <c r="H78" s="214" t="str">
        <f t="shared" si="30"/>
        <v/>
      </c>
      <c r="J78" s="559"/>
      <c r="K78" s="213" t="str">
        <f t="shared" si="31"/>
        <v>Equipe 5</v>
      </c>
      <c r="L78" s="408"/>
      <c r="M78" s="409"/>
      <c r="N78" s="409"/>
      <c r="O78" s="409"/>
      <c r="P78" s="409"/>
      <c r="Q78" s="214" t="str">
        <f t="shared" si="32"/>
        <v/>
      </c>
    </row>
    <row r="79" spans="1:17" hidden="1" outlineLevel="1" x14ac:dyDescent="0.25">
      <c r="A79" s="559"/>
      <c r="B79" s="213" t="str">
        <f t="shared" si="29"/>
        <v>Equipe 6</v>
      </c>
      <c r="C79" s="395"/>
      <c r="D79" s="395"/>
      <c r="E79" s="395"/>
      <c r="F79" s="395"/>
      <c r="G79" s="395"/>
      <c r="H79" s="214" t="str">
        <f t="shared" si="30"/>
        <v/>
      </c>
      <c r="J79" s="559"/>
      <c r="K79" s="213" t="str">
        <f t="shared" si="31"/>
        <v>Equipe 6</v>
      </c>
      <c r="L79" s="406"/>
      <c r="M79" s="406"/>
      <c r="N79" s="406"/>
      <c r="O79" s="406"/>
      <c r="P79" s="406"/>
      <c r="Q79" s="214" t="str">
        <f t="shared" si="32"/>
        <v/>
      </c>
    </row>
    <row r="80" spans="1:17" hidden="1" outlineLevel="1" x14ac:dyDescent="0.25">
      <c r="A80" s="559"/>
      <c r="B80" s="213" t="str">
        <f t="shared" si="29"/>
        <v>Equipe 7</v>
      </c>
      <c r="C80" s="395"/>
      <c r="D80" s="395"/>
      <c r="E80" s="395"/>
      <c r="F80" s="395"/>
      <c r="G80" s="395"/>
      <c r="H80" s="214" t="str">
        <f t="shared" si="30"/>
        <v/>
      </c>
      <c r="J80" s="559"/>
      <c r="K80" s="213" t="str">
        <f t="shared" si="31"/>
        <v>Equipe 7</v>
      </c>
      <c r="L80" s="408"/>
      <c r="M80" s="409"/>
      <c r="N80" s="409"/>
      <c r="O80" s="409"/>
      <c r="P80" s="409"/>
      <c r="Q80" s="214" t="str">
        <f t="shared" si="32"/>
        <v/>
      </c>
    </row>
    <row r="81" spans="1:17" hidden="1" outlineLevel="1" x14ac:dyDescent="0.25">
      <c r="C81" s="151">
        <f>COUNTIF(C74:C80,0)</f>
        <v>0</v>
      </c>
      <c r="D81" s="151">
        <f>COUNTIF(D74:D80,0)</f>
        <v>0</v>
      </c>
      <c r="E81" s="151">
        <f>COUNTIF(E74:E80,0)</f>
        <v>0</v>
      </c>
      <c r="F81" s="151">
        <f>COUNTIF(F74:F80,0)</f>
        <v>0</v>
      </c>
      <c r="G81" s="151">
        <f>COUNTIF(G74:G80,0)</f>
        <v>0</v>
      </c>
      <c r="H81" s="150" t="e">
        <f>AVERAGE(H74:H80)</f>
        <v>#DIV/0!</v>
      </c>
      <c r="L81" s="151">
        <f>COUNTIF(L74:L80,0)</f>
        <v>0</v>
      </c>
      <c r="M81" s="151">
        <f>COUNTIF(M74:M80,0)</f>
        <v>0</v>
      </c>
      <c r="N81" s="151">
        <f>COUNTIF(N74:N80,0)</f>
        <v>0</v>
      </c>
      <c r="O81" s="151">
        <f>COUNTIF(O74:O80,0)</f>
        <v>0</v>
      </c>
      <c r="P81" s="151">
        <f>COUNTIF(P74:P80,0)</f>
        <v>0</v>
      </c>
      <c r="Q81" s="150" t="e">
        <f>AVERAGE(Q74:Q80)</f>
        <v>#DIV/0!</v>
      </c>
    </row>
    <row r="82" spans="1:17" collapsed="1" x14ac:dyDescent="0.25">
      <c r="G82" s="190"/>
      <c r="P82" s="190"/>
    </row>
    <row r="83" spans="1:17" x14ac:dyDescent="0.25">
      <c r="C83" s="560" t="s">
        <v>191</v>
      </c>
      <c r="D83" s="558"/>
      <c r="E83" s="560" t="s">
        <v>192</v>
      </c>
      <c r="F83" s="558"/>
      <c r="G83" s="560" t="s">
        <v>193</v>
      </c>
      <c r="H83" s="558"/>
      <c r="L83" s="560" t="s">
        <v>191</v>
      </c>
      <c r="M83" s="558"/>
      <c r="N83" s="560" t="s">
        <v>192</v>
      </c>
      <c r="O83" s="558"/>
      <c r="P83" s="560" t="s">
        <v>193</v>
      </c>
      <c r="Q83" s="558"/>
    </row>
    <row r="84" spans="1:17" x14ac:dyDescent="0.25">
      <c r="B84" s="196" t="str">
        <f>B9</f>
        <v>Equipe 7</v>
      </c>
      <c r="C84" s="558" t="e">
        <f>H93</f>
        <v>#DIV/0!</v>
      </c>
      <c r="D84" s="558"/>
      <c r="E84" s="558">
        <f>SUM(C93:G93)</f>
        <v>0</v>
      </c>
      <c r="F84" s="558"/>
      <c r="G84" s="190" t="e">
        <f>C84-E84/1000</f>
        <v>#DIV/0!</v>
      </c>
      <c r="H84" s="150">
        <f>COUNTA(H86:H92)-COUNTIF(H86:H92,"")</f>
        <v>0</v>
      </c>
      <c r="K84" s="196" t="str">
        <f>K9</f>
        <v>Equipe 7</v>
      </c>
      <c r="L84" s="558" t="e">
        <f>Q93</f>
        <v>#DIV/0!</v>
      </c>
      <c r="M84" s="558"/>
      <c r="N84" s="558">
        <f>SUM(L93:P93)</f>
        <v>0</v>
      </c>
      <c r="O84" s="558"/>
      <c r="P84" s="190" t="e">
        <f>L84-N84/1000</f>
        <v>#DIV/0!</v>
      </c>
      <c r="Q84" s="150">
        <f>COUNTA(Q86:Q92)-COUNTIF(Q86:Q92,"")</f>
        <v>0</v>
      </c>
    </row>
    <row r="85" spans="1:17" ht="199.2" hidden="1" outlineLevel="1" x14ac:dyDescent="0.25">
      <c r="C85" s="212" t="s">
        <v>194</v>
      </c>
      <c r="D85" s="212" t="s">
        <v>195</v>
      </c>
      <c r="E85" s="212" t="s">
        <v>196</v>
      </c>
      <c r="F85" s="212" t="s">
        <v>197</v>
      </c>
      <c r="G85" s="212" t="s">
        <v>360</v>
      </c>
      <c r="H85" s="200" t="s">
        <v>198</v>
      </c>
      <c r="L85" s="212" t="s">
        <v>194</v>
      </c>
      <c r="M85" s="212" t="s">
        <v>195</v>
      </c>
      <c r="N85" s="212" t="s">
        <v>196</v>
      </c>
      <c r="O85" s="212" t="s">
        <v>197</v>
      </c>
      <c r="P85" s="212" t="s">
        <v>360</v>
      </c>
      <c r="Q85" s="200" t="s">
        <v>198</v>
      </c>
    </row>
    <row r="86" spans="1:17" ht="12.9" hidden="1" customHeight="1" outlineLevel="1" x14ac:dyDescent="0.25">
      <c r="A86" s="559" t="s">
        <v>199</v>
      </c>
      <c r="B86" s="213" t="str">
        <f t="shared" ref="B86:B92" si="33">B74</f>
        <v>Equipe 1</v>
      </c>
      <c r="C86" s="395"/>
      <c r="D86" s="396"/>
      <c r="E86" s="396"/>
      <c r="F86" s="396"/>
      <c r="G86" s="396"/>
      <c r="H86" s="214" t="str">
        <f t="shared" ref="H86:H92" si="34">IF(C86="","",SUM(C86:G86))</f>
        <v/>
      </c>
      <c r="J86" s="559" t="s">
        <v>199</v>
      </c>
      <c r="K86" s="213" t="str">
        <f t="shared" ref="K86:K92" si="35">K74</f>
        <v>Equipe 1</v>
      </c>
      <c r="L86" s="406"/>
      <c r="M86" s="407"/>
      <c r="N86" s="407"/>
      <c r="O86" s="407"/>
      <c r="P86" s="407"/>
      <c r="Q86" s="214" t="str">
        <f t="shared" ref="Q86:Q92" si="36">IF(L86="","",SUM(L86:P86))</f>
        <v/>
      </c>
    </row>
    <row r="87" spans="1:17" hidden="1" outlineLevel="1" x14ac:dyDescent="0.25">
      <c r="A87" s="559"/>
      <c r="B87" s="213" t="str">
        <f t="shared" si="33"/>
        <v>Equipe 2</v>
      </c>
      <c r="C87" s="395"/>
      <c r="D87" s="395"/>
      <c r="E87" s="395"/>
      <c r="F87" s="395"/>
      <c r="G87" s="395"/>
      <c r="H87" s="214" t="str">
        <f t="shared" si="34"/>
        <v/>
      </c>
      <c r="J87" s="559"/>
      <c r="K87" s="213" t="str">
        <f t="shared" si="35"/>
        <v>Equipe 2</v>
      </c>
      <c r="L87" s="406"/>
      <c r="M87" s="406"/>
      <c r="N87" s="406"/>
      <c r="O87" s="406"/>
      <c r="P87" s="406"/>
      <c r="Q87" s="214" t="str">
        <f t="shared" si="36"/>
        <v/>
      </c>
    </row>
    <row r="88" spans="1:17" hidden="1" outlineLevel="1" x14ac:dyDescent="0.25">
      <c r="A88" s="559"/>
      <c r="B88" s="213" t="str">
        <f t="shared" si="33"/>
        <v>Equipe 3</v>
      </c>
      <c r="C88" s="395"/>
      <c r="D88" s="395"/>
      <c r="E88" s="395"/>
      <c r="F88" s="395"/>
      <c r="G88" s="395"/>
      <c r="H88" s="214" t="str">
        <f t="shared" si="34"/>
        <v/>
      </c>
      <c r="J88" s="559"/>
      <c r="K88" s="213" t="str">
        <f t="shared" si="35"/>
        <v>Equipe 3</v>
      </c>
      <c r="L88" s="408"/>
      <c r="M88" s="409"/>
      <c r="N88" s="409"/>
      <c r="O88" s="409"/>
      <c r="P88" s="409"/>
      <c r="Q88" s="214" t="str">
        <f t="shared" si="36"/>
        <v/>
      </c>
    </row>
    <row r="89" spans="1:17" hidden="1" outlineLevel="1" x14ac:dyDescent="0.25">
      <c r="A89" s="559"/>
      <c r="B89" s="213" t="str">
        <f t="shared" si="33"/>
        <v>Equipe 4</v>
      </c>
      <c r="C89" s="395"/>
      <c r="D89" s="395"/>
      <c r="E89" s="395"/>
      <c r="F89" s="395"/>
      <c r="G89" s="395"/>
      <c r="H89" s="214" t="str">
        <f t="shared" si="34"/>
        <v/>
      </c>
      <c r="J89" s="559"/>
      <c r="K89" s="213" t="str">
        <f t="shared" si="35"/>
        <v>Equipe 4</v>
      </c>
      <c r="L89" s="408"/>
      <c r="M89" s="409"/>
      <c r="N89" s="409"/>
      <c r="O89" s="409"/>
      <c r="P89" s="409"/>
      <c r="Q89" s="214" t="str">
        <f t="shared" si="36"/>
        <v/>
      </c>
    </row>
    <row r="90" spans="1:17" hidden="1" outlineLevel="1" x14ac:dyDescent="0.25">
      <c r="A90" s="559"/>
      <c r="B90" s="213" t="str">
        <f t="shared" si="33"/>
        <v>Equipe 5</v>
      </c>
      <c r="C90" s="395"/>
      <c r="D90" s="395"/>
      <c r="E90" s="395"/>
      <c r="F90" s="395"/>
      <c r="G90" s="395"/>
      <c r="H90" s="214" t="str">
        <f t="shared" si="34"/>
        <v/>
      </c>
      <c r="J90" s="559"/>
      <c r="K90" s="213" t="str">
        <f t="shared" si="35"/>
        <v>Equipe 5</v>
      </c>
      <c r="L90" s="408"/>
      <c r="M90" s="409"/>
      <c r="N90" s="409"/>
      <c r="O90" s="409"/>
      <c r="P90" s="409"/>
      <c r="Q90" s="214" t="str">
        <f t="shared" si="36"/>
        <v/>
      </c>
    </row>
    <row r="91" spans="1:17" hidden="1" outlineLevel="1" x14ac:dyDescent="0.25">
      <c r="A91" s="559"/>
      <c r="B91" s="213" t="str">
        <f t="shared" si="33"/>
        <v>Equipe 6</v>
      </c>
      <c r="C91" s="395"/>
      <c r="D91" s="395"/>
      <c r="E91" s="395"/>
      <c r="F91" s="395"/>
      <c r="G91" s="395"/>
      <c r="H91" s="214" t="str">
        <f t="shared" si="34"/>
        <v/>
      </c>
      <c r="J91" s="559"/>
      <c r="K91" s="213" t="str">
        <f t="shared" si="35"/>
        <v>Equipe 6</v>
      </c>
      <c r="L91" s="406"/>
      <c r="M91" s="406"/>
      <c r="N91" s="406"/>
      <c r="O91" s="406"/>
      <c r="P91" s="406"/>
      <c r="Q91" s="214" t="str">
        <f t="shared" si="36"/>
        <v/>
      </c>
    </row>
    <row r="92" spans="1:17" hidden="1" outlineLevel="1" x14ac:dyDescent="0.25">
      <c r="A92" s="559"/>
      <c r="B92" s="213" t="str">
        <f t="shared" si="33"/>
        <v>Equipe 7</v>
      </c>
      <c r="C92" s="197"/>
      <c r="D92" s="197"/>
      <c r="E92" s="197"/>
      <c r="F92" s="197"/>
      <c r="G92" s="197"/>
      <c r="H92" s="214" t="str">
        <f t="shared" si="34"/>
        <v/>
      </c>
      <c r="J92" s="559"/>
      <c r="K92" s="213" t="str">
        <f t="shared" si="35"/>
        <v>Equipe 7</v>
      </c>
      <c r="L92" s="197"/>
      <c r="M92" s="197"/>
      <c r="N92" s="197"/>
      <c r="O92" s="197"/>
      <c r="P92" s="197"/>
      <c r="Q92" s="214" t="str">
        <f t="shared" si="36"/>
        <v/>
      </c>
    </row>
    <row r="93" spans="1:17" hidden="1" outlineLevel="1" x14ac:dyDescent="0.25">
      <c r="C93" s="151">
        <f>COUNTIF(C86:C92,0)</f>
        <v>0</v>
      </c>
      <c r="D93" s="151">
        <f>COUNTIF(D86:D92,0)</f>
        <v>0</v>
      </c>
      <c r="E93" s="151">
        <f>COUNTIF(E86:E92,0)</f>
        <v>0</v>
      </c>
      <c r="F93" s="151">
        <f>COUNTIF(F86:F92,0)</f>
        <v>0</v>
      </c>
      <c r="G93" s="151">
        <f>COUNTIF(G86:G92,0)</f>
        <v>0</v>
      </c>
      <c r="H93" s="150" t="e">
        <f>AVERAGE(H86:H92)</f>
        <v>#DIV/0!</v>
      </c>
      <c r="L93" s="151">
        <f>COUNTIF(L86:L92,0)</f>
        <v>0</v>
      </c>
      <c r="M93" s="151">
        <f>COUNTIF(M86:M92,0)</f>
        <v>0</v>
      </c>
      <c r="N93" s="151">
        <f>COUNTIF(N86:N92,0)</f>
        <v>0</v>
      </c>
      <c r="O93" s="151">
        <f>COUNTIF(O86:O92,0)</f>
        <v>0</v>
      </c>
      <c r="P93" s="151">
        <f>COUNTIF(P86:P92,0)</f>
        <v>0</v>
      </c>
      <c r="Q93" s="150" t="e">
        <f>AVERAGE(Q86:Q92)</f>
        <v>#DIV/0!</v>
      </c>
    </row>
    <row r="94" spans="1:17" collapsed="1" x14ac:dyDescent="0.25">
      <c r="G94" s="190"/>
      <c r="P94" s="190"/>
    </row>
  </sheetData>
  <mergeCells count="126">
    <mergeCell ref="C3:D3"/>
    <mergeCell ref="E3:F3"/>
    <mergeCell ref="L3:M3"/>
    <mergeCell ref="N3:O3"/>
    <mergeCell ref="U3:V3"/>
    <mergeCell ref="W3:X3"/>
    <mergeCell ref="C5:D5"/>
    <mergeCell ref="E5:F5"/>
    <mergeCell ref="L5:M5"/>
    <mergeCell ref="N5:O5"/>
    <mergeCell ref="U5:V5"/>
    <mergeCell ref="W5:X5"/>
    <mergeCell ref="C4:D4"/>
    <mergeCell ref="E4:F4"/>
    <mergeCell ref="L4:M4"/>
    <mergeCell ref="N4:O4"/>
    <mergeCell ref="U4:V4"/>
    <mergeCell ref="W4:X4"/>
    <mergeCell ref="C7:D7"/>
    <mergeCell ref="E7:F7"/>
    <mergeCell ref="L7:M7"/>
    <mergeCell ref="N7:O7"/>
    <mergeCell ref="U7:V7"/>
    <mergeCell ref="W7:X7"/>
    <mergeCell ref="C6:D6"/>
    <mergeCell ref="E6:F6"/>
    <mergeCell ref="L6:M6"/>
    <mergeCell ref="N6:O6"/>
    <mergeCell ref="U6:V6"/>
    <mergeCell ref="W6:X6"/>
    <mergeCell ref="P11:Q11"/>
    <mergeCell ref="C9:D9"/>
    <mergeCell ref="E9:F9"/>
    <mergeCell ref="L9:M9"/>
    <mergeCell ref="N9:O9"/>
    <mergeCell ref="U9:V9"/>
    <mergeCell ref="W9:X9"/>
    <mergeCell ref="C8:D8"/>
    <mergeCell ref="E8:F8"/>
    <mergeCell ref="L8:M8"/>
    <mergeCell ref="N8:O8"/>
    <mergeCell ref="U8:V8"/>
    <mergeCell ref="W8:X8"/>
    <mergeCell ref="C12:D12"/>
    <mergeCell ref="E12:F12"/>
    <mergeCell ref="L12:M12"/>
    <mergeCell ref="N12:O12"/>
    <mergeCell ref="A14:A20"/>
    <mergeCell ref="J14:J20"/>
    <mergeCell ref="C11:D11"/>
    <mergeCell ref="E11:F11"/>
    <mergeCell ref="G11:H11"/>
    <mergeCell ref="L11:M11"/>
    <mergeCell ref="N11:O11"/>
    <mergeCell ref="P35:Q35"/>
    <mergeCell ref="C24:D24"/>
    <mergeCell ref="E24:F24"/>
    <mergeCell ref="L24:M24"/>
    <mergeCell ref="N24:O24"/>
    <mergeCell ref="A26:A32"/>
    <mergeCell ref="J26:J32"/>
    <mergeCell ref="C23:D23"/>
    <mergeCell ref="E23:F23"/>
    <mergeCell ref="G23:H23"/>
    <mergeCell ref="L23:M23"/>
    <mergeCell ref="N23:O23"/>
    <mergeCell ref="P23:Q23"/>
    <mergeCell ref="C36:D36"/>
    <mergeCell ref="E36:F36"/>
    <mergeCell ref="L36:M36"/>
    <mergeCell ref="N36:O36"/>
    <mergeCell ref="A38:A44"/>
    <mergeCell ref="J38:J44"/>
    <mergeCell ref="C35:D35"/>
    <mergeCell ref="E35:F35"/>
    <mergeCell ref="G35:H35"/>
    <mergeCell ref="L35:M35"/>
    <mergeCell ref="N35:O35"/>
    <mergeCell ref="P59:Q59"/>
    <mergeCell ref="C48:D48"/>
    <mergeCell ref="E48:F48"/>
    <mergeCell ref="L48:M48"/>
    <mergeCell ref="N48:O48"/>
    <mergeCell ref="A50:A56"/>
    <mergeCell ref="J50:J56"/>
    <mergeCell ref="C47:D47"/>
    <mergeCell ref="E47:F47"/>
    <mergeCell ref="G47:H47"/>
    <mergeCell ref="L47:M47"/>
    <mergeCell ref="N47:O47"/>
    <mergeCell ref="P47:Q47"/>
    <mergeCell ref="C60:D60"/>
    <mergeCell ref="E60:F60"/>
    <mergeCell ref="L60:M60"/>
    <mergeCell ref="N60:O60"/>
    <mergeCell ref="A62:A68"/>
    <mergeCell ref="J62:J68"/>
    <mergeCell ref="C59:D59"/>
    <mergeCell ref="E59:F59"/>
    <mergeCell ref="G59:H59"/>
    <mergeCell ref="L59:M59"/>
    <mergeCell ref="N59:O59"/>
    <mergeCell ref="P83:Q83"/>
    <mergeCell ref="C72:D72"/>
    <mergeCell ref="E72:F72"/>
    <mergeCell ref="L72:M72"/>
    <mergeCell ref="N72:O72"/>
    <mergeCell ref="A74:A80"/>
    <mergeCell ref="J74:J80"/>
    <mergeCell ref="C71:D71"/>
    <mergeCell ref="E71:F71"/>
    <mergeCell ref="G71:H71"/>
    <mergeCell ref="L71:M71"/>
    <mergeCell ref="N71:O71"/>
    <mergeCell ref="P71:Q71"/>
    <mergeCell ref="C84:D84"/>
    <mergeCell ref="E84:F84"/>
    <mergeCell ref="L84:M84"/>
    <mergeCell ref="N84:O84"/>
    <mergeCell ref="A86:A92"/>
    <mergeCell ref="J86:J92"/>
    <mergeCell ref="C83:D83"/>
    <mergeCell ref="E83:F83"/>
    <mergeCell ref="G83:H83"/>
    <mergeCell ref="L83:M83"/>
    <mergeCell ref="N83:O83"/>
  </mergeCells>
  <conditionalFormatting sqref="C93:G93 C81:G81 C69:G69 C57:G57 C45:G45 C33:G33 C21:G21">
    <cfRule type="cellIs" dxfId="5" priority="2" stopIfTrue="1" operator="greaterThan">
      <formula>1</formula>
    </cfRule>
  </conditionalFormatting>
  <conditionalFormatting sqref="L93:P93 L81:P81 L69:P69 L57:P57 L45:P45 L33:P33 L21:P21">
    <cfRule type="cellIs" dxfId="4" priority="1" stopIfTrue="1" operator="greaterThan">
      <formula>1</formula>
    </cfRule>
  </conditionalFormatting>
  <printOptions horizontalCentered="1" verticalCentered="1"/>
  <pageMargins left="0.19685039370078741" right="0.19685039370078741" top="0.39370078740157483" bottom="0.39370078740157483" header="0.39370078740157483" footer="0.39370078740157483"/>
  <pageSetup paperSize="9" scale="50" orientation="landscape" horizontalDpi="300" verticalDpi="300" r:id="rId1"/>
  <headerFooter alignWithMargins="0">
    <oddFooter>&amp;C&amp;G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"0,1,2,3,4"</xm:f>
          </x14:formula1>
          <xm:sqref>C65609:G65616 IW65609:JA65616 SS65609:SW65616 ACO65609:ACS65616 AMK65609:AMO65616 AWG65609:AWK65616 BGC65609:BGG65616 BPY65609:BQC65616 BZU65609:BZY65616 CJQ65609:CJU65616 CTM65609:CTQ65616 DDI65609:DDM65616 DNE65609:DNI65616 DXA65609:DXE65616 EGW65609:EHA65616 EQS65609:EQW65616 FAO65609:FAS65616 FKK65609:FKO65616 FUG65609:FUK65616 GEC65609:GEG65616 GNY65609:GOC65616 GXU65609:GXY65616 HHQ65609:HHU65616 HRM65609:HRQ65616 IBI65609:IBM65616 ILE65609:ILI65616 IVA65609:IVE65616 JEW65609:JFA65616 JOS65609:JOW65616 JYO65609:JYS65616 KIK65609:KIO65616 KSG65609:KSK65616 LCC65609:LCG65616 LLY65609:LMC65616 LVU65609:LVY65616 MFQ65609:MFU65616 MPM65609:MPQ65616 MZI65609:MZM65616 NJE65609:NJI65616 NTA65609:NTE65616 OCW65609:ODA65616 OMS65609:OMW65616 OWO65609:OWS65616 PGK65609:PGO65616 PQG65609:PQK65616 QAC65609:QAG65616 QJY65609:QKC65616 QTU65609:QTY65616 RDQ65609:RDU65616 RNM65609:RNQ65616 RXI65609:RXM65616 SHE65609:SHI65616 SRA65609:SRE65616 TAW65609:TBA65616 TKS65609:TKW65616 TUO65609:TUS65616 UEK65609:UEO65616 UOG65609:UOK65616 UYC65609:UYG65616 VHY65609:VIC65616 VRU65609:VRY65616 WBQ65609:WBU65616 WLM65609:WLQ65616 WVI65609:WVM65616 C131145:G131152 IW131145:JA131152 SS131145:SW131152 ACO131145:ACS131152 AMK131145:AMO131152 AWG131145:AWK131152 BGC131145:BGG131152 BPY131145:BQC131152 BZU131145:BZY131152 CJQ131145:CJU131152 CTM131145:CTQ131152 DDI131145:DDM131152 DNE131145:DNI131152 DXA131145:DXE131152 EGW131145:EHA131152 EQS131145:EQW131152 FAO131145:FAS131152 FKK131145:FKO131152 FUG131145:FUK131152 GEC131145:GEG131152 GNY131145:GOC131152 GXU131145:GXY131152 HHQ131145:HHU131152 HRM131145:HRQ131152 IBI131145:IBM131152 ILE131145:ILI131152 IVA131145:IVE131152 JEW131145:JFA131152 JOS131145:JOW131152 JYO131145:JYS131152 KIK131145:KIO131152 KSG131145:KSK131152 LCC131145:LCG131152 LLY131145:LMC131152 LVU131145:LVY131152 MFQ131145:MFU131152 MPM131145:MPQ131152 MZI131145:MZM131152 NJE131145:NJI131152 NTA131145:NTE131152 OCW131145:ODA131152 OMS131145:OMW131152 OWO131145:OWS131152 PGK131145:PGO131152 PQG131145:PQK131152 QAC131145:QAG131152 QJY131145:QKC131152 QTU131145:QTY131152 RDQ131145:RDU131152 RNM131145:RNQ131152 RXI131145:RXM131152 SHE131145:SHI131152 SRA131145:SRE131152 TAW131145:TBA131152 TKS131145:TKW131152 TUO131145:TUS131152 UEK131145:UEO131152 UOG131145:UOK131152 UYC131145:UYG131152 VHY131145:VIC131152 VRU131145:VRY131152 WBQ131145:WBU131152 WLM131145:WLQ131152 WVI131145:WVM131152 C196681:G196688 IW196681:JA196688 SS196681:SW196688 ACO196681:ACS196688 AMK196681:AMO196688 AWG196681:AWK196688 BGC196681:BGG196688 BPY196681:BQC196688 BZU196681:BZY196688 CJQ196681:CJU196688 CTM196681:CTQ196688 DDI196681:DDM196688 DNE196681:DNI196688 DXA196681:DXE196688 EGW196681:EHA196688 EQS196681:EQW196688 FAO196681:FAS196688 FKK196681:FKO196688 FUG196681:FUK196688 GEC196681:GEG196688 GNY196681:GOC196688 GXU196681:GXY196688 HHQ196681:HHU196688 HRM196681:HRQ196688 IBI196681:IBM196688 ILE196681:ILI196688 IVA196681:IVE196688 JEW196681:JFA196688 JOS196681:JOW196688 JYO196681:JYS196688 KIK196681:KIO196688 KSG196681:KSK196688 LCC196681:LCG196688 LLY196681:LMC196688 LVU196681:LVY196688 MFQ196681:MFU196688 MPM196681:MPQ196688 MZI196681:MZM196688 NJE196681:NJI196688 NTA196681:NTE196688 OCW196681:ODA196688 OMS196681:OMW196688 OWO196681:OWS196688 PGK196681:PGO196688 PQG196681:PQK196688 QAC196681:QAG196688 QJY196681:QKC196688 QTU196681:QTY196688 RDQ196681:RDU196688 RNM196681:RNQ196688 RXI196681:RXM196688 SHE196681:SHI196688 SRA196681:SRE196688 TAW196681:TBA196688 TKS196681:TKW196688 TUO196681:TUS196688 UEK196681:UEO196688 UOG196681:UOK196688 UYC196681:UYG196688 VHY196681:VIC196688 VRU196681:VRY196688 WBQ196681:WBU196688 WLM196681:WLQ196688 WVI196681:WVM196688 C262217:G262224 IW262217:JA262224 SS262217:SW262224 ACO262217:ACS262224 AMK262217:AMO262224 AWG262217:AWK262224 BGC262217:BGG262224 BPY262217:BQC262224 BZU262217:BZY262224 CJQ262217:CJU262224 CTM262217:CTQ262224 DDI262217:DDM262224 DNE262217:DNI262224 DXA262217:DXE262224 EGW262217:EHA262224 EQS262217:EQW262224 FAO262217:FAS262224 FKK262217:FKO262224 FUG262217:FUK262224 GEC262217:GEG262224 GNY262217:GOC262224 GXU262217:GXY262224 HHQ262217:HHU262224 HRM262217:HRQ262224 IBI262217:IBM262224 ILE262217:ILI262224 IVA262217:IVE262224 JEW262217:JFA262224 JOS262217:JOW262224 JYO262217:JYS262224 KIK262217:KIO262224 KSG262217:KSK262224 LCC262217:LCG262224 LLY262217:LMC262224 LVU262217:LVY262224 MFQ262217:MFU262224 MPM262217:MPQ262224 MZI262217:MZM262224 NJE262217:NJI262224 NTA262217:NTE262224 OCW262217:ODA262224 OMS262217:OMW262224 OWO262217:OWS262224 PGK262217:PGO262224 PQG262217:PQK262224 QAC262217:QAG262224 QJY262217:QKC262224 QTU262217:QTY262224 RDQ262217:RDU262224 RNM262217:RNQ262224 RXI262217:RXM262224 SHE262217:SHI262224 SRA262217:SRE262224 TAW262217:TBA262224 TKS262217:TKW262224 TUO262217:TUS262224 UEK262217:UEO262224 UOG262217:UOK262224 UYC262217:UYG262224 VHY262217:VIC262224 VRU262217:VRY262224 WBQ262217:WBU262224 WLM262217:WLQ262224 WVI262217:WVM262224 C327753:G327760 IW327753:JA327760 SS327753:SW327760 ACO327753:ACS327760 AMK327753:AMO327760 AWG327753:AWK327760 BGC327753:BGG327760 BPY327753:BQC327760 BZU327753:BZY327760 CJQ327753:CJU327760 CTM327753:CTQ327760 DDI327753:DDM327760 DNE327753:DNI327760 DXA327753:DXE327760 EGW327753:EHA327760 EQS327753:EQW327760 FAO327753:FAS327760 FKK327753:FKO327760 FUG327753:FUK327760 GEC327753:GEG327760 GNY327753:GOC327760 GXU327753:GXY327760 HHQ327753:HHU327760 HRM327753:HRQ327760 IBI327753:IBM327760 ILE327753:ILI327760 IVA327753:IVE327760 JEW327753:JFA327760 JOS327753:JOW327760 JYO327753:JYS327760 KIK327753:KIO327760 KSG327753:KSK327760 LCC327753:LCG327760 LLY327753:LMC327760 LVU327753:LVY327760 MFQ327753:MFU327760 MPM327753:MPQ327760 MZI327753:MZM327760 NJE327753:NJI327760 NTA327753:NTE327760 OCW327753:ODA327760 OMS327753:OMW327760 OWO327753:OWS327760 PGK327753:PGO327760 PQG327753:PQK327760 QAC327753:QAG327760 QJY327753:QKC327760 QTU327753:QTY327760 RDQ327753:RDU327760 RNM327753:RNQ327760 RXI327753:RXM327760 SHE327753:SHI327760 SRA327753:SRE327760 TAW327753:TBA327760 TKS327753:TKW327760 TUO327753:TUS327760 UEK327753:UEO327760 UOG327753:UOK327760 UYC327753:UYG327760 VHY327753:VIC327760 VRU327753:VRY327760 WBQ327753:WBU327760 WLM327753:WLQ327760 WVI327753:WVM327760 C393289:G393296 IW393289:JA393296 SS393289:SW393296 ACO393289:ACS393296 AMK393289:AMO393296 AWG393289:AWK393296 BGC393289:BGG393296 BPY393289:BQC393296 BZU393289:BZY393296 CJQ393289:CJU393296 CTM393289:CTQ393296 DDI393289:DDM393296 DNE393289:DNI393296 DXA393289:DXE393296 EGW393289:EHA393296 EQS393289:EQW393296 FAO393289:FAS393296 FKK393289:FKO393296 FUG393289:FUK393296 GEC393289:GEG393296 GNY393289:GOC393296 GXU393289:GXY393296 HHQ393289:HHU393296 HRM393289:HRQ393296 IBI393289:IBM393296 ILE393289:ILI393296 IVA393289:IVE393296 JEW393289:JFA393296 JOS393289:JOW393296 JYO393289:JYS393296 KIK393289:KIO393296 KSG393289:KSK393296 LCC393289:LCG393296 LLY393289:LMC393296 LVU393289:LVY393296 MFQ393289:MFU393296 MPM393289:MPQ393296 MZI393289:MZM393296 NJE393289:NJI393296 NTA393289:NTE393296 OCW393289:ODA393296 OMS393289:OMW393296 OWO393289:OWS393296 PGK393289:PGO393296 PQG393289:PQK393296 QAC393289:QAG393296 QJY393289:QKC393296 QTU393289:QTY393296 RDQ393289:RDU393296 RNM393289:RNQ393296 RXI393289:RXM393296 SHE393289:SHI393296 SRA393289:SRE393296 TAW393289:TBA393296 TKS393289:TKW393296 TUO393289:TUS393296 UEK393289:UEO393296 UOG393289:UOK393296 UYC393289:UYG393296 VHY393289:VIC393296 VRU393289:VRY393296 WBQ393289:WBU393296 WLM393289:WLQ393296 WVI393289:WVM393296 C458825:G458832 IW458825:JA458832 SS458825:SW458832 ACO458825:ACS458832 AMK458825:AMO458832 AWG458825:AWK458832 BGC458825:BGG458832 BPY458825:BQC458832 BZU458825:BZY458832 CJQ458825:CJU458832 CTM458825:CTQ458832 DDI458825:DDM458832 DNE458825:DNI458832 DXA458825:DXE458832 EGW458825:EHA458832 EQS458825:EQW458832 FAO458825:FAS458832 FKK458825:FKO458832 FUG458825:FUK458832 GEC458825:GEG458832 GNY458825:GOC458832 GXU458825:GXY458832 HHQ458825:HHU458832 HRM458825:HRQ458832 IBI458825:IBM458832 ILE458825:ILI458832 IVA458825:IVE458832 JEW458825:JFA458832 JOS458825:JOW458832 JYO458825:JYS458832 KIK458825:KIO458832 KSG458825:KSK458832 LCC458825:LCG458832 LLY458825:LMC458832 LVU458825:LVY458832 MFQ458825:MFU458832 MPM458825:MPQ458832 MZI458825:MZM458832 NJE458825:NJI458832 NTA458825:NTE458832 OCW458825:ODA458832 OMS458825:OMW458832 OWO458825:OWS458832 PGK458825:PGO458832 PQG458825:PQK458832 QAC458825:QAG458832 QJY458825:QKC458832 QTU458825:QTY458832 RDQ458825:RDU458832 RNM458825:RNQ458832 RXI458825:RXM458832 SHE458825:SHI458832 SRA458825:SRE458832 TAW458825:TBA458832 TKS458825:TKW458832 TUO458825:TUS458832 UEK458825:UEO458832 UOG458825:UOK458832 UYC458825:UYG458832 VHY458825:VIC458832 VRU458825:VRY458832 WBQ458825:WBU458832 WLM458825:WLQ458832 WVI458825:WVM458832 C524361:G524368 IW524361:JA524368 SS524361:SW524368 ACO524361:ACS524368 AMK524361:AMO524368 AWG524361:AWK524368 BGC524361:BGG524368 BPY524361:BQC524368 BZU524361:BZY524368 CJQ524361:CJU524368 CTM524361:CTQ524368 DDI524361:DDM524368 DNE524361:DNI524368 DXA524361:DXE524368 EGW524361:EHA524368 EQS524361:EQW524368 FAO524361:FAS524368 FKK524361:FKO524368 FUG524361:FUK524368 GEC524361:GEG524368 GNY524361:GOC524368 GXU524361:GXY524368 HHQ524361:HHU524368 HRM524361:HRQ524368 IBI524361:IBM524368 ILE524361:ILI524368 IVA524361:IVE524368 JEW524361:JFA524368 JOS524361:JOW524368 JYO524361:JYS524368 KIK524361:KIO524368 KSG524361:KSK524368 LCC524361:LCG524368 LLY524361:LMC524368 LVU524361:LVY524368 MFQ524361:MFU524368 MPM524361:MPQ524368 MZI524361:MZM524368 NJE524361:NJI524368 NTA524361:NTE524368 OCW524361:ODA524368 OMS524361:OMW524368 OWO524361:OWS524368 PGK524361:PGO524368 PQG524361:PQK524368 QAC524361:QAG524368 QJY524361:QKC524368 QTU524361:QTY524368 RDQ524361:RDU524368 RNM524361:RNQ524368 RXI524361:RXM524368 SHE524361:SHI524368 SRA524361:SRE524368 TAW524361:TBA524368 TKS524361:TKW524368 TUO524361:TUS524368 UEK524361:UEO524368 UOG524361:UOK524368 UYC524361:UYG524368 VHY524361:VIC524368 VRU524361:VRY524368 WBQ524361:WBU524368 WLM524361:WLQ524368 WVI524361:WVM524368 C589897:G589904 IW589897:JA589904 SS589897:SW589904 ACO589897:ACS589904 AMK589897:AMO589904 AWG589897:AWK589904 BGC589897:BGG589904 BPY589897:BQC589904 BZU589897:BZY589904 CJQ589897:CJU589904 CTM589897:CTQ589904 DDI589897:DDM589904 DNE589897:DNI589904 DXA589897:DXE589904 EGW589897:EHA589904 EQS589897:EQW589904 FAO589897:FAS589904 FKK589897:FKO589904 FUG589897:FUK589904 GEC589897:GEG589904 GNY589897:GOC589904 GXU589897:GXY589904 HHQ589897:HHU589904 HRM589897:HRQ589904 IBI589897:IBM589904 ILE589897:ILI589904 IVA589897:IVE589904 JEW589897:JFA589904 JOS589897:JOW589904 JYO589897:JYS589904 KIK589897:KIO589904 KSG589897:KSK589904 LCC589897:LCG589904 LLY589897:LMC589904 LVU589897:LVY589904 MFQ589897:MFU589904 MPM589897:MPQ589904 MZI589897:MZM589904 NJE589897:NJI589904 NTA589897:NTE589904 OCW589897:ODA589904 OMS589897:OMW589904 OWO589897:OWS589904 PGK589897:PGO589904 PQG589897:PQK589904 QAC589897:QAG589904 QJY589897:QKC589904 QTU589897:QTY589904 RDQ589897:RDU589904 RNM589897:RNQ589904 RXI589897:RXM589904 SHE589897:SHI589904 SRA589897:SRE589904 TAW589897:TBA589904 TKS589897:TKW589904 TUO589897:TUS589904 UEK589897:UEO589904 UOG589897:UOK589904 UYC589897:UYG589904 VHY589897:VIC589904 VRU589897:VRY589904 WBQ589897:WBU589904 WLM589897:WLQ589904 WVI589897:WVM589904 C655433:G655440 IW655433:JA655440 SS655433:SW655440 ACO655433:ACS655440 AMK655433:AMO655440 AWG655433:AWK655440 BGC655433:BGG655440 BPY655433:BQC655440 BZU655433:BZY655440 CJQ655433:CJU655440 CTM655433:CTQ655440 DDI655433:DDM655440 DNE655433:DNI655440 DXA655433:DXE655440 EGW655433:EHA655440 EQS655433:EQW655440 FAO655433:FAS655440 FKK655433:FKO655440 FUG655433:FUK655440 GEC655433:GEG655440 GNY655433:GOC655440 GXU655433:GXY655440 HHQ655433:HHU655440 HRM655433:HRQ655440 IBI655433:IBM655440 ILE655433:ILI655440 IVA655433:IVE655440 JEW655433:JFA655440 JOS655433:JOW655440 JYO655433:JYS655440 KIK655433:KIO655440 KSG655433:KSK655440 LCC655433:LCG655440 LLY655433:LMC655440 LVU655433:LVY655440 MFQ655433:MFU655440 MPM655433:MPQ655440 MZI655433:MZM655440 NJE655433:NJI655440 NTA655433:NTE655440 OCW655433:ODA655440 OMS655433:OMW655440 OWO655433:OWS655440 PGK655433:PGO655440 PQG655433:PQK655440 QAC655433:QAG655440 QJY655433:QKC655440 QTU655433:QTY655440 RDQ655433:RDU655440 RNM655433:RNQ655440 RXI655433:RXM655440 SHE655433:SHI655440 SRA655433:SRE655440 TAW655433:TBA655440 TKS655433:TKW655440 TUO655433:TUS655440 UEK655433:UEO655440 UOG655433:UOK655440 UYC655433:UYG655440 VHY655433:VIC655440 VRU655433:VRY655440 WBQ655433:WBU655440 WLM655433:WLQ655440 WVI655433:WVM655440 C720969:G720976 IW720969:JA720976 SS720969:SW720976 ACO720969:ACS720976 AMK720969:AMO720976 AWG720969:AWK720976 BGC720969:BGG720976 BPY720969:BQC720976 BZU720969:BZY720976 CJQ720969:CJU720976 CTM720969:CTQ720976 DDI720969:DDM720976 DNE720969:DNI720976 DXA720969:DXE720976 EGW720969:EHA720976 EQS720969:EQW720976 FAO720969:FAS720976 FKK720969:FKO720976 FUG720969:FUK720976 GEC720969:GEG720976 GNY720969:GOC720976 GXU720969:GXY720976 HHQ720969:HHU720976 HRM720969:HRQ720976 IBI720969:IBM720976 ILE720969:ILI720976 IVA720969:IVE720976 JEW720969:JFA720976 JOS720969:JOW720976 JYO720969:JYS720976 KIK720969:KIO720976 KSG720969:KSK720976 LCC720969:LCG720976 LLY720969:LMC720976 LVU720969:LVY720976 MFQ720969:MFU720976 MPM720969:MPQ720976 MZI720969:MZM720976 NJE720969:NJI720976 NTA720969:NTE720976 OCW720969:ODA720976 OMS720969:OMW720976 OWO720969:OWS720976 PGK720969:PGO720976 PQG720969:PQK720976 QAC720969:QAG720976 QJY720969:QKC720976 QTU720969:QTY720976 RDQ720969:RDU720976 RNM720969:RNQ720976 RXI720969:RXM720976 SHE720969:SHI720976 SRA720969:SRE720976 TAW720969:TBA720976 TKS720969:TKW720976 TUO720969:TUS720976 UEK720969:UEO720976 UOG720969:UOK720976 UYC720969:UYG720976 VHY720969:VIC720976 VRU720969:VRY720976 WBQ720969:WBU720976 WLM720969:WLQ720976 WVI720969:WVM720976 C786505:G786512 IW786505:JA786512 SS786505:SW786512 ACO786505:ACS786512 AMK786505:AMO786512 AWG786505:AWK786512 BGC786505:BGG786512 BPY786505:BQC786512 BZU786505:BZY786512 CJQ786505:CJU786512 CTM786505:CTQ786512 DDI786505:DDM786512 DNE786505:DNI786512 DXA786505:DXE786512 EGW786505:EHA786512 EQS786505:EQW786512 FAO786505:FAS786512 FKK786505:FKO786512 FUG786505:FUK786512 GEC786505:GEG786512 GNY786505:GOC786512 GXU786505:GXY786512 HHQ786505:HHU786512 HRM786505:HRQ786512 IBI786505:IBM786512 ILE786505:ILI786512 IVA786505:IVE786512 JEW786505:JFA786512 JOS786505:JOW786512 JYO786505:JYS786512 KIK786505:KIO786512 KSG786505:KSK786512 LCC786505:LCG786512 LLY786505:LMC786512 LVU786505:LVY786512 MFQ786505:MFU786512 MPM786505:MPQ786512 MZI786505:MZM786512 NJE786505:NJI786512 NTA786505:NTE786512 OCW786505:ODA786512 OMS786505:OMW786512 OWO786505:OWS786512 PGK786505:PGO786512 PQG786505:PQK786512 QAC786505:QAG786512 QJY786505:QKC786512 QTU786505:QTY786512 RDQ786505:RDU786512 RNM786505:RNQ786512 RXI786505:RXM786512 SHE786505:SHI786512 SRA786505:SRE786512 TAW786505:TBA786512 TKS786505:TKW786512 TUO786505:TUS786512 UEK786505:UEO786512 UOG786505:UOK786512 UYC786505:UYG786512 VHY786505:VIC786512 VRU786505:VRY786512 WBQ786505:WBU786512 WLM786505:WLQ786512 WVI786505:WVM786512 C852041:G852048 IW852041:JA852048 SS852041:SW852048 ACO852041:ACS852048 AMK852041:AMO852048 AWG852041:AWK852048 BGC852041:BGG852048 BPY852041:BQC852048 BZU852041:BZY852048 CJQ852041:CJU852048 CTM852041:CTQ852048 DDI852041:DDM852048 DNE852041:DNI852048 DXA852041:DXE852048 EGW852041:EHA852048 EQS852041:EQW852048 FAO852041:FAS852048 FKK852041:FKO852048 FUG852041:FUK852048 GEC852041:GEG852048 GNY852041:GOC852048 GXU852041:GXY852048 HHQ852041:HHU852048 HRM852041:HRQ852048 IBI852041:IBM852048 ILE852041:ILI852048 IVA852041:IVE852048 JEW852041:JFA852048 JOS852041:JOW852048 JYO852041:JYS852048 KIK852041:KIO852048 KSG852041:KSK852048 LCC852041:LCG852048 LLY852041:LMC852048 LVU852041:LVY852048 MFQ852041:MFU852048 MPM852041:MPQ852048 MZI852041:MZM852048 NJE852041:NJI852048 NTA852041:NTE852048 OCW852041:ODA852048 OMS852041:OMW852048 OWO852041:OWS852048 PGK852041:PGO852048 PQG852041:PQK852048 QAC852041:QAG852048 QJY852041:QKC852048 QTU852041:QTY852048 RDQ852041:RDU852048 RNM852041:RNQ852048 RXI852041:RXM852048 SHE852041:SHI852048 SRA852041:SRE852048 TAW852041:TBA852048 TKS852041:TKW852048 TUO852041:TUS852048 UEK852041:UEO852048 UOG852041:UOK852048 UYC852041:UYG852048 VHY852041:VIC852048 VRU852041:VRY852048 WBQ852041:WBU852048 WLM852041:WLQ852048 WVI852041:WVM852048 C917577:G917584 IW917577:JA917584 SS917577:SW917584 ACO917577:ACS917584 AMK917577:AMO917584 AWG917577:AWK917584 BGC917577:BGG917584 BPY917577:BQC917584 BZU917577:BZY917584 CJQ917577:CJU917584 CTM917577:CTQ917584 DDI917577:DDM917584 DNE917577:DNI917584 DXA917577:DXE917584 EGW917577:EHA917584 EQS917577:EQW917584 FAO917577:FAS917584 FKK917577:FKO917584 FUG917577:FUK917584 GEC917577:GEG917584 GNY917577:GOC917584 GXU917577:GXY917584 HHQ917577:HHU917584 HRM917577:HRQ917584 IBI917577:IBM917584 ILE917577:ILI917584 IVA917577:IVE917584 JEW917577:JFA917584 JOS917577:JOW917584 JYO917577:JYS917584 KIK917577:KIO917584 KSG917577:KSK917584 LCC917577:LCG917584 LLY917577:LMC917584 LVU917577:LVY917584 MFQ917577:MFU917584 MPM917577:MPQ917584 MZI917577:MZM917584 NJE917577:NJI917584 NTA917577:NTE917584 OCW917577:ODA917584 OMS917577:OMW917584 OWO917577:OWS917584 PGK917577:PGO917584 PQG917577:PQK917584 QAC917577:QAG917584 QJY917577:QKC917584 QTU917577:QTY917584 RDQ917577:RDU917584 RNM917577:RNQ917584 RXI917577:RXM917584 SHE917577:SHI917584 SRA917577:SRE917584 TAW917577:TBA917584 TKS917577:TKW917584 TUO917577:TUS917584 UEK917577:UEO917584 UOG917577:UOK917584 UYC917577:UYG917584 VHY917577:VIC917584 VRU917577:VRY917584 WBQ917577:WBU917584 WLM917577:WLQ917584 WVI917577:WVM917584 C983113:G983120 IW983113:JA983120 SS983113:SW983120 ACO983113:ACS983120 AMK983113:AMO983120 AWG983113:AWK983120 BGC983113:BGG983120 BPY983113:BQC983120 BZU983113:BZY983120 CJQ983113:CJU983120 CTM983113:CTQ983120 DDI983113:DDM983120 DNE983113:DNI983120 DXA983113:DXE983120 EGW983113:EHA983120 EQS983113:EQW983120 FAO983113:FAS983120 FKK983113:FKO983120 FUG983113:FUK983120 GEC983113:GEG983120 GNY983113:GOC983120 GXU983113:GXY983120 HHQ983113:HHU983120 HRM983113:HRQ983120 IBI983113:IBM983120 ILE983113:ILI983120 IVA983113:IVE983120 JEW983113:JFA983120 JOS983113:JOW983120 JYO983113:JYS983120 KIK983113:KIO983120 KSG983113:KSK983120 LCC983113:LCG983120 LLY983113:LMC983120 LVU983113:LVY983120 MFQ983113:MFU983120 MPM983113:MPQ983120 MZI983113:MZM983120 NJE983113:NJI983120 NTA983113:NTE983120 OCW983113:ODA983120 OMS983113:OMW983120 OWO983113:OWS983120 PGK983113:PGO983120 PQG983113:PQK983120 QAC983113:QAG983120 QJY983113:QKC983120 QTU983113:QTY983120 RDQ983113:RDU983120 RNM983113:RNQ983120 RXI983113:RXM983120 SHE983113:SHI983120 SRA983113:SRE983120 TAW983113:TBA983120 TKS983113:TKW983120 TUO983113:TUS983120 UEK983113:UEO983120 UOG983113:UOK983120 UYC983113:UYG983120 VHY983113:VIC983120 VRU983113:VRY983120 WBQ983113:WBU983120 WLM983113:WLQ983120 WVI983113:WVM983120 C65531:G65538 IW65531:JA65538 SS65531:SW65538 ACO65531:ACS65538 AMK65531:AMO65538 AWG65531:AWK65538 BGC65531:BGG65538 BPY65531:BQC65538 BZU65531:BZY65538 CJQ65531:CJU65538 CTM65531:CTQ65538 DDI65531:DDM65538 DNE65531:DNI65538 DXA65531:DXE65538 EGW65531:EHA65538 EQS65531:EQW65538 FAO65531:FAS65538 FKK65531:FKO65538 FUG65531:FUK65538 GEC65531:GEG65538 GNY65531:GOC65538 GXU65531:GXY65538 HHQ65531:HHU65538 HRM65531:HRQ65538 IBI65531:IBM65538 ILE65531:ILI65538 IVA65531:IVE65538 JEW65531:JFA65538 JOS65531:JOW65538 JYO65531:JYS65538 KIK65531:KIO65538 KSG65531:KSK65538 LCC65531:LCG65538 LLY65531:LMC65538 LVU65531:LVY65538 MFQ65531:MFU65538 MPM65531:MPQ65538 MZI65531:MZM65538 NJE65531:NJI65538 NTA65531:NTE65538 OCW65531:ODA65538 OMS65531:OMW65538 OWO65531:OWS65538 PGK65531:PGO65538 PQG65531:PQK65538 QAC65531:QAG65538 QJY65531:QKC65538 QTU65531:QTY65538 RDQ65531:RDU65538 RNM65531:RNQ65538 RXI65531:RXM65538 SHE65531:SHI65538 SRA65531:SRE65538 TAW65531:TBA65538 TKS65531:TKW65538 TUO65531:TUS65538 UEK65531:UEO65538 UOG65531:UOK65538 UYC65531:UYG65538 VHY65531:VIC65538 VRU65531:VRY65538 WBQ65531:WBU65538 WLM65531:WLQ65538 WVI65531:WVM65538 C131067:G131074 IW131067:JA131074 SS131067:SW131074 ACO131067:ACS131074 AMK131067:AMO131074 AWG131067:AWK131074 BGC131067:BGG131074 BPY131067:BQC131074 BZU131067:BZY131074 CJQ131067:CJU131074 CTM131067:CTQ131074 DDI131067:DDM131074 DNE131067:DNI131074 DXA131067:DXE131074 EGW131067:EHA131074 EQS131067:EQW131074 FAO131067:FAS131074 FKK131067:FKO131074 FUG131067:FUK131074 GEC131067:GEG131074 GNY131067:GOC131074 GXU131067:GXY131074 HHQ131067:HHU131074 HRM131067:HRQ131074 IBI131067:IBM131074 ILE131067:ILI131074 IVA131067:IVE131074 JEW131067:JFA131074 JOS131067:JOW131074 JYO131067:JYS131074 KIK131067:KIO131074 KSG131067:KSK131074 LCC131067:LCG131074 LLY131067:LMC131074 LVU131067:LVY131074 MFQ131067:MFU131074 MPM131067:MPQ131074 MZI131067:MZM131074 NJE131067:NJI131074 NTA131067:NTE131074 OCW131067:ODA131074 OMS131067:OMW131074 OWO131067:OWS131074 PGK131067:PGO131074 PQG131067:PQK131074 QAC131067:QAG131074 QJY131067:QKC131074 QTU131067:QTY131074 RDQ131067:RDU131074 RNM131067:RNQ131074 RXI131067:RXM131074 SHE131067:SHI131074 SRA131067:SRE131074 TAW131067:TBA131074 TKS131067:TKW131074 TUO131067:TUS131074 UEK131067:UEO131074 UOG131067:UOK131074 UYC131067:UYG131074 VHY131067:VIC131074 VRU131067:VRY131074 WBQ131067:WBU131074 WLM131067:WLQ131074 WVI131067:WVM131074 C196603:G196610 IW196603:JA196610 SS196603:SW196610 ACO196603:ACS196610 AMK196603:AMO196610 AWG196603:AWK196610 BGC196603:BGG196610 BPY196603:BQC196610 BZU196603:BZY196610 CJQ196603:CJU196610 CTM196603:CTQ196610 DDI196603:DDM196610 DNE196603:DNI196610 DXA196603:DXE196610 EGW196603:EHA196610 EQS196603:EQW196610 FAO196603:FAS196610 FKK196603:FKO196610 FUG196603:FUK196610 GEC196603:GEG196610 GNY196603:GOC196610 GXU196603:GXY196610 HHQ196603:HHU196610 HRM196603:HRQ196610 IBI196603:IBM196610 ILE196603:ILI196610 IVA196603:IVE196610 JEW196603:JFA196610 JOS196603:JOW196610 JYO196603:JYS196610 KIK196603:KIO196610 KSG196603:KSK196610 LCC196603:LCG196610 LLY196603:LMC196610 LVU196603:LVY196610 MFQ196603:MFU196610 MPM196603:MPQ196610 MZI196603:MZM196610 NJE196603:NJI196610 NTA196603:NTE196610 OCW196603:ODA196610 OMS196603:OMW196610 OWO196603:OWS196610 PGK196603:PGO196610 PQG196603:PQK196610 QAC196603:QAG196610 QJY196603:QKC196610 QTU196603:QTY196610 RDQ196603:RDU196610 RNM196603:RNQ196610 RXI196603:RXM196610 SHE196603:SHI196610 SRA196603:SRE196610 TAW196603:TBA196610 TKS196603:TKW196610 TUO196603:TUS196610 UEK196603:UEO196610 UOG196603:UOK196610 UYC196603:UYG196610 VHY196603:VIC196610 VRU196603:VRY196610 WBQ196603:WBU196610 WLM196603:WLQ196610 WVI196603:WVM196610 C262139:G262146 IW262139:JA262146 SS262139:SW262146 ACO262139:ACS262146 AMK262139:AMO262146 AWG262139:AWK262146 BGC262139:BGG262146 BPY262139:BQC262146 BZU262139:BZY262146 CJQ262139:CJU262146 CTM262139:CTQ262146 DDI262139:DDM262146 DNE262139:DNI262146 DXA262139:DXE262146 EGW262139:EHA262146 EQS262139:EQW262146 FAO262139:FAS262146 FKK262139:FKO262146 FUG262139:FUK262146 GEC262139:GEG262146 GNY262139:GOC262146 GXU262139:GXY262146 HHQ262139:HHU262146 HRM262139:HRQ262146 IBI262139:IBM262146 ILE262139:ILI262146 IVA262139:IVE262146 JEW262139:JFA262146 JOS262139:JOW262146 JYO262139:JYS262146 KIK262139:KIO262146 KSG262139:KSK262146 LCC262139:LCG262146 LLY262139:LMC262146 LVU262139:LVY262146 MFQ262139:MFU262146 MPM262139:MPQ262146 MZI262139:MZM262146 NJE262139:NJI262146 NTA262139:NTE262146 OCW262139:ODA262146 OMS262139:OMW262146 OWO262139:OWS262146 PGK262139:PGO262146 PQG262139:PQK262146 QAC262139:QAG262146 QJY262139:QKC262146 QTU262139:QTY262146 RDQ262139:RDU262146 RNM262139:RNQ262146 RXI262139:RXM262146 SHE262139:SHI262146 SRA262139:SRE262146 TAW262139:TBA262146 TKS262139:TKW262146 TUO262139:TUS262146 UEK262139:UEO262146 UOG262139:UOK262146 UYC262139:UYG262146 VHY262139:VIC262146 VRU262139:VRY262146 WBQ262139:WBU262146 WLM262139:WLQ262146 WVI262139:WVM262146 C327675:G327682 IW327675:JA327682 SS327675:SW327682 ACO327675:ACS327682 AMK327675:AMO327682 AWG327675:AWK327682 BGC327675:BGG327682 BPY327675:BQC327682 BZU327675:BZY327682 CJQ327675:CJU327682 CTM327675:CTQ327682 DDI327675:DDM327682 DNE327675:DNI327682 DXA327675:DXE327682 EGW327675:EHA327682 EQS327675:EQW327682 FAO327675:FAS327682 FKK327675:FKO327682 FUG327675:FUK327682 GEC327675:GEG327682 GNY327675:GOC327682 GXU327675:GXY327682 HHQ327675:HHU327682 HRM327675:HRQ327682 IBI327675:IBM327682 ILE327675:ILI327682 IVA327675:IVE327682 JEW327675:JFA327682 JOS327675:JOW327682 JYO327675:JYS327682 KIK327675:KIO327682 KSG327675:KSK327682 LCC327675:LCG327682 LLY327675:LMC327682 LVU327675:LVY327682 MFQ327675:MFU327682 MPM327675:MPQ327682 MZI327675:MZM327682 NJE327675:NJI327682 NTA327675:NTE327682 OCW327675:ODA327682 OMS327675:OMW327682 OWO327675:OWS327682 PGK327675:PGO327682 PQG327675:PQK327682 QAC327675:QAG327682 QJY327675:QKC327682 QTU327675:QTY327682 RDQ327675:RDU327682 RNM327675:RNQ327682 RXI327675:RXM327682 SHE327675:SHI327682 SRA327675:SRE327682 TAW327675:TBA327682 TKS327675:TKW327682 TUO327675:TUS327682 UEK327675:UEO327682 UOG327675:UOK327682 UYC327675:UYG327682 VHY327675:VIC327682 VRU327675:VRY327682 WBQ327675:WBU327682 WLM327675:WLQ327682 WVI327675:WVM327682 C393211:G393218 IW393211:JA393218 SS393211:SW393218 ACO393211:ACS393218 AMK393211:AMO393218 AWG393211:AWK393218 BGC393211:BGG393218 BPY393211:BQC393218 BZU393211:BZY393218 CJQ393211:CJU393218 CTM393211:CTQ393218 DDI393211:DDM393218 DNE393211:DNI393218 DXA393211:DXE393218 EGW393211:EHA393218 EQS393211:EQW393218 FAO393211:FAS393218 FKK393211:FKO393218 FUG393211:FUK393218 GEC393211:GEG393218 GNY393211:GOC393218 GXU393211:GXY393218 HHQ393211:HHU393218 HRM393211:HRQ393218 IBI393211:IBM393218 ILE393211:ILI393218 IVA393211:IVE393218 JEW393211:JFA393218 JOS393211:JOW393218 JYO393211:JYS393218 KIK393211:KIO393218 KSG393211:KSK393218 LCC393211:LCG393218 LLY393211:LMC393218 LVU393211:LVY393218 MFQ393211:MFU393218 MPM393211:MPQ393218 MZI393211:MZM393218 NJE393211:NJI393218 NTA393211:NTE393218 OCW393211:ODA393218 OMS393211:OMW393218 OWO393211:OWS393218 PGK393211:PGO393218 PQG393211:PQK393218 QAC393211:QAG393218 QJY393211:QKC393218 QTU393211:QTY393218 RDQ393211:RDU393218 RNM393211:RNQ393218 RXI393211:RXM393218 SHE393211:SHI393218 SRA393211:SRE393218 TAW393211:TBA393218 TKS393211:TKW393218 TUO393211:TUS393218 UEK393211:UEO393218 UOG393211:UOK393218 UYC393211:UYG393218 VHY393211:VIC393218 VRU393211:VRY393218 WBQ393211:WBU393218 WLM393211:WLQ393218 WVI393211:WVM393218 C458747:G458754 IW458747:JA458754 SS458747:SW458754 ACO458747:ACS458754 AMK458747:AMO458754 AWG458747:AWK458754 BGC458747:BGG458754 BPY458747:BQC458754 BZU458747:BZY458754 CJQ458747:CJU458754 CTM458747:CTQ458754 DDI458747:DDM458754 DNE458747:DNI458754 DXA458747:DXE458754 EGW458747:EHA458754 EQS458747:EQW458754 FAO458747:FAS458754 FKK458747:FKO458754 FUG458747:FUK458754 GEC458747:GEG458754 GNY458747:GOC458754 GXU458747:GXY458754 HHQ458747:HHU458754 HRM458747:HRQ458754 IBI458747:IBM458754 ILE458747:ILI458754 IVA458747:IVE458754 JEW458747:JFA458754 JOS458747:JOW458754 JYO458747:JYS458754 KIK458747:KIO458754 KSG458747:KSK458754 LCC458747:LCG458754 LLY458747:LMC458754 LVU458747:LVY458754 MFQ458747:MFU458754 MPM458747:MPQ458754 MZI458747:MZM458754 NJE458747:NJI458754 NTA458747:NTE458754 OCW458747:ODA458754 OMS458747:OMW458754 OWO458747:OWS458754 PGK458747:PGO458754 PQG458747:PQK458754 QAC458747:QAG458754 QJY458747:QKC458754 QTU458747:QTY458754 RDQ458747:RDU458754 RNM458747:RNQ458754 RXI458747:RXM458754 SHE458747:SHI458754 SRA458747:SRE458754 TAW458747:TBA458754 TKS458747:TKW458754 TUO458747:TUS458754 UEK458747:UEO458754 UOG458747:UOK458754 UYC458747:UYG458754 VHY458747:VIC458754 VRU458747:VRY458754 WBQ458747:WBU458754 WLM458747:WLQ458754 WVI458747:WVM458754 C524283:G524290 IW524283:JA524290 SS524283:SW524290 ACO524283:ACS524290 AMK524283:AMO524290 AWG524283:AWK524290 BGC524283:BGG524290 BPY524283:BQC524290 BZU524283:BZY524290 CJQ524283:CJU524290 CTM524283:CTQ524290 DDI524283:DDM524290 DNE524283:DNI524290 DXA524283:DXE524290 EGW524283:EHA524290 EQS524283:EQW524290 FAO524283:FAS524290 FKK524283:FKO524290 FUG524283:FUK524290 GEC524283:GEG524290 GNY524283:GOC524290 GXU524283:GXY524290 HHQ524283:HHU524290 HRM524283:HRQ524290 IBI524283:IBM524290 ILE524283:ILI524290 IVA524283:IVE524290 JEW524283:JFA524290 JOS524283:JOW524290 JYO524283:JYS524290 KIK524283:KIO524290 KSG524283:KSK524290 LCC524283:LCG524290 LLY524283:LMC524290 LVU524283:LVY524290 MFQ524283:MFU524290 MPM524283:MPQ524290 MZI524283:MZM524290 NJE524283:NJI524290 NTA524283:NTE524290 OCW524283:ODA524290 OMS524283:OMW524290 OWO524283:OWS524290 PGK524283:PGO524290 PQG524283:PQK524290 QAC524283:QAG524290 QJY524283:QKC524290 QTU524283:QTY524290 RDQ524283:RDU524290 RNM524283:RNQ524290 RXI524283:RXM524290 SHE524283:SHI524290 SRA524283:SRE524290 TAW524283:TBA524290 TKS524283:TKW524290 TUO524283:TUS524290 UEK524283:UEO524290 UOG524283:UOK524290 UYC524283:UYG524290 VHY524283:VIC524290 VRU524283:VRY524290 WBQ524283:WBU524290 WLM524283:WLQ524290 WVI524283:WVM524290 C589819:G589826 IW589819:JA589826 SS589819:SW589826 ACO589819:ACS589826 AMK589819:AMO589826 AWG589819:AWK589826 BGC589819:BGG589826 BPY589819:BQC589826 BZU589819:BZY589826 CJQ589819:CJU589826 CTM589819:CTQ589826 DDI589819:DDM589826 DNE589819:DNI589826 DXA589819:DXE589826 EGW589819:EHA589826 EQS589819:EQW589826 FAO589819:FAS589826 FKK589819:FKO589826 FUG589819:FUK589826 GEC589819:GEG589826 GNY589819:GOC589826 GXU589819:GXY589826 HHQ589819:HHU589826 HRM589819:HRQ589826 IBI589819:IBM589826 ILE589819:ILI589826 IVA589819:IVE589826 JEW589819:JFA589826 JOS589819:JOW589826 JYO589819:JYS589826 KIK589819:KIO589826 KSG589819:KSK589826 LCC589819:LCG589826 LLY589819:LMC589826 LVU589819:LVY589826 MFQ589819:MFU589826 MPM589819:MPQ589826 MZI589819:MZM589826 NJE589819:NJI589826 NTA589819:NTE589826 OCW589819:ODA589826 OMS589819:OMW589826 OWO589819:OWS589826 PGK589819:PGO589826 PQG589819:PQK589826 QAC589819:QAG589826 QJY589819:QKC589826 QTU589819:QTY589826 RDQ589819:RDU589826 RNM589819:RNQ589826 RXI589819:RXM589826 SHE589819:SHI589826 SRA589819:SRE589826 TAW589819:TBA589826 TKS589819:TKW589826 TUO589819:TUS589826 UEK589819:UEO589826 UOG589819:UOK589826 UYC589819:UYG589826 VHY589819:VIC589826 VRU589819:VRY589826 WBQ589819:WBU589826 WLM589819:WLQ589826 WVI589819:WVM589826 C655355:G655362 IW655355:JA655362 SS655355:SW655362 ACO655355:ACS655362 AMK655355:AMO655362 AWG655355:AWK655362 BGC655355:BGG655362 BPY655355:BQC655362 BZU655355:BZY655362 CJQ655355:CJU655362 CTM655355:CTQ655362 DDI655355:DDM655362 DNE655355:DNI655362 DXA655355:DXE655362 EGW655355:EHA655362 EQS655355:EQW655362 FAO655355:FAS655362 FKK655355:FKO655362 FUG655355:FUK655362 GEC655355:GEG655362 GNY655355:GOC655362 GXU655355:GXY655362 HHQ655355:HHU655362 HRM655355:HRQ655362 IBI655355:IBM655362 ILE655355:ILI655362 IVA655355:IVE655362 JEW655355:JFA655362 JOS655355:JOW655362 JYO655355:JYS655362 KIK655355:KIO655362 KSG655355:KSK655362 LCC655355:LCG655362 LLY655355:LMC655362 LVU655355:LVY655362 MFQ655355:MFU655362 MPM655355:MPQ655362 MZI655355:MZM655362 NJE655355:NJI655362 NTA655355:NTE655362 OCW655355:ODA655362 OMS655355:OMW655362 OWO655355:OWS655362 PGK655355:PGO655362 PQG655355:PQK655362 QAC655355:QAG655362 QJY655355:QKC655362 QTU655355:QTY655362 RDQ655355:RDU655362 RNM655355:RNQ655362 RXI655355:RXM655362 SHE655355:SHI655362 SRA655355:SRE655362 TAW655355:TBA655362 TKS655355:TKW655362 TUO655355:TUS655362 UEK655355:UEO655362 UOG655355:UOK655362 UYC655355:UYG655362 VHY655355:VIC655362 VRU655355:VRY655362 WBQ655355:WBU655362 WLM655355:WLQ655362 WVI655355:WVM655362 C720891:G720898 IW720891:JA720898 SS720891:SW720898 ACO720891:ACS720898 AMK720891:AMO720898 AWG720891:AWK720898 BGC720891:BGG720898 BPY720891:BQC720898 BZU720891:BZY720898 CJQ720891:CJU720898 CTM720891:CTQ720898 DDI720891:DDM720898 DNE720891:DNI720898 DXA720891:DXE720898 EGW720891:EHA720898 EQS720891:EQW720898 FAO720891:FAS720898 FKK720891:FKO720898 FUG720891:FUK720898 GEC720891:GEG720898 GNY720891:GOC720898 GXU720891:GXY720898 HHQ720891:HHU720898 HRM720891:HRQ720898 IBI720891:IBM720898 ILE720891:ILI720898 IVA720891:IVE720898 JEW720891:JFA720898 JOS720891:JOW720898 JYO720891:JYS720898 KIK720891:KIO720898 KSG720891:KSK720898 LCC720891:LCG720898 LLY720891:LMC720898 LVU720891:LVY720898 MFQ720891:MFU720898 MPM720891:MPQ720898 MZI720891:MZM720898 NJE720891:NJI720898 NTA720891:NTE720898 OCW720891:ODA720898 OMS720891:OMW720898 OWO720891:OWS720898 PGK720891:PGO720898 PQG720891:PQK720898 QAC720891:QAG720898 QJY720891:QKC720898 QTU720891:QTY720898 RDQ720891:RDU720898 RNM720891:RNQ720898 RXI720891:RXM720898 SHE720891:SHI720898 SRA720891:SRE720898 TAW720891:TBA720898 TKS720891:TKW720898 TUO720891:TUS720898 UEK720891:UEO720898 UOG720891:UOK720898 UYC720891:UYG720898 VHY720891:VIC720898 VRU720891:VRY720898 WBQ720891:WBU720898 WLM720891:WLQ720898 WVI720891:WVM720898 C786427:G786434 IW786427:JA786434 SS786427:SW786434 ACO786427:ACS786434 AMK786427:AMO786434 AWG786427:AWK786434 BGC786427:BGG786434 BPY786427:BQC786434 BZU786427:BZY786434 CJQ786427:CJU786434 CTM786427:CTQ786434 DDI786427:DDM786434 DNE786427:DNI786434 DXA786427:DXE786434 EGW786427:EHA786434 EQS786427:EQW786434 FAO786427:FAS786434 FKK786427:FKO786434 FUG786427:FUK786434 GEC786427:GEG786434 GNY786427:GOC786434 GXU786427:GXY786434 HHQ786427:HHU786434 HRM786427:HRQ786434 IBI786427:IBM786434 ILE786427:ILI786434 IVA786427:IVE786434 JEW786427:JFA786434 JOS786427:JOW786434 JYO786427:JYS786434 KIK786427:KIO786434 KSG786427:KSK786434 LCC786427:LCG786434 LLY786427:LMC786434 LVU786427:LVY786434 MFQ786427:MFU786434 MPM786427:MPQ786434 MZI786427:MZM786434 NJE786427:NJI786434 NTA786427:NTE786434 OCW786427:ODA786434 OMS786427:OMW786434 OWO786427:OWS786434 PGK786427:PGO786434 PQG786427:PQK786434 QAC786427:QAG786434 QJY786427:QKC786434 QTU786427:QTY786434 RDQ786427:RDU786434 RNM786427:RNQ786434 RXI786427:RXM786434 SHE786427:SHI786434 SRA786427:SRE786434 TAW786427:TBA786434 TKS786427:TKW786434 TUO786427:TUS786434 UEK786427:UEO786434 UOG786427:UOK786434 UYC786427:UYG786434 VHY786427:VIC786434 VRU786427:VRY786434 WBQ786427:WBU786434 WLM786427:WLQ786434 WVI786427:WVM786434 C851963:G851970 IW851963:JA851970 SS851963:SW851970 ACO851963:ACS851970 AMK851963:AMO851970 AWG851963:AWK851970 BGC851963:BGG851970 BPY851963:BQC851970 BZU851963:BZY851970 CJQ851963:CJU851970 CTM851963:CTQ851970 DDI851963:DDM851970 DNE851963:DNI851970 DXA851963:DXE851970 EGW851963:EHA851970 EQS851963:EQW851970 FAO851963:FAS851970 FKK851963:FKO851970 FUG851963:FUK851970 GEC851963:GEG851970 GNY851963:GOC851970 GXU851963:GXY851970 HHQ851963:HHU851970 HRM851963:HRQ851970 IBI851963:IBM851970 ILE851963:ILI851970 IVA851963:IVE851970 JEW851963:JFA851970 JOS851963:JOW851970 JYO851963:JYS851970 KIK851963:KIO851970 KSG851963:KSK851970 LCC851963:LCG851970 LLY851963:LMC851970 LVU851963:LVY851970 MFQ851963:MFU851970 MPM851963:MPQ851970 MZI851963:MZM851970 NJE851963:NJI851970 NTA851963:NTE851970 OCW851963:ODA851970 OMS851963:OMW851970 OWO851963:OWS851970 PGK851963:PGO851970 PQG851963:PQK851970 QAC851963:QAG851970 QJY851963:QKC851970 QTU851963:QTY851970 RDQ851963:RDU851970 RNM851963:RNQ851970 RXI851963:RXM851970 SHE851963:SHI851970 SRA851963:SRE851970 TAW851963:TBA851970 TKS851963:TKW851970 TUO851963:TUS851970 UEK851963:UEO851970 UOG851963:UOK851970 UYC851963:UYG851970 VHY851963:VIC851970 VRU851963:VRY851970 WBQ851963:WBU851970 WLM851963:WLQ851970 WVI851963:WVM851970 C917499:G917506 IW917499:JA917506 SS917499:SW917506 ACO917499:ACS917506 AMK917499:AMO917506 AWG917499:AWK917506 BGC917499:BGG917506 BPY917499:BQC917506 BZU917499:BZY917506 CJQ917499:CJU917506 CTM917499:CTQ917506 DDI917499:DDM917506 DNE917499:DNI917506 DXA917499:DXE917506 EGW917499:EHA917506 EQS917499:EQW917506 FAO917499:FAS917506 FKK917499:FKO917506 FUG917499:FUK917506 GEC917499:GEG917506 GNY917499:GOC917506 GXU917499:GXY917506 HHQ917499:HHU917506 HRM917499:HRQ917506 IBI917499:IBM917506 ILE917499:ILI917506 IVA917499:IVE917506 JEW917499:JFA917506 JOS917499:JOW917506 JYO917499:JYS917506 KIK917499:KIO917506 KSG917499:KSK917506 LCC917499:LCG917506 LLY917499:LMC917506 LVU917499:LVY917506 MFQ917499:MFU917506 MPM917499:MPQ917506 MZI917499:MZM917506 NJE917499:NJI917506 NTA917499:NTE917506 OCW917499:ODA917506 OMS917499:OMW917506 OWO917499:OWS917506 PGK917499:PGO917506 PQG917499:PQK917506 QAC917499:QAG917506 QJY917499:QKC917506 QTU917499:QTY917506 RDQ917499:RDU917506 RNM917499:RNQ917506 RXI917499:RXM917506 SHE917499:SHI917506 SRA917499:SRE917506 TAW917499:TBA917506 TKS917499:TKW917506 TUO917499:TUS917506 UEK917499:UEO917506 UOG917499:UOK917506 UYC917499:UYG917506 VHY917499:VIC917506 VRU917499:VRY917506 WBQ917499:WBU917506 WLM917499:WLQ917506 WVI917499:WVM917506 C983035:G983042 IW983035:JA983042 SS983035:SW983042 ACO983035:ACS983042 AMK983035:AMO983042 AWG983035:AWK983042 BGC983035:BGG983042 BPY983035:BQC983042 BZU983035:BZY983042 CJQ983035:CJU983042 CTM983035:CTQ983042 DDI983035:DDM983042 DNE983035:DNI983042 DXA983035:DXE983042 EGW983035:EHA983042 EQS983035:EQW983042 FAO983035:FAS983042 FKK983035:FKO983042 FUG983035:FUK983042 GEC983035:GEG983042 GNY983035:GOC983042 GXU983035:GXY983042 HHQ983035:HHU983042 HRM983035:HRQ983042 IBI983035:IBM983042 ILE983035:ILI983042 IVA983035:IVE983042 JEW983035:JFA983042 JOS983035:JOW983042 JYO983035:JYS983042 KIK983035:KIO983042 KSG983035:KSK983042 LCC983035:LCG983042 LLY983035:LMC983042 LVU983035:LVY983042 MFQ983035:MFU983042 MPM983035:MPQ983042 MZI983035:MZM983042 NJE983035:NJI983042 NTA983035:NTE983042 OCW983035:ODA983042 OMS983035:OMW983042 OWO983035:OWS983042 PGK983035:PGO983042 PQG983035:PQK983042 QAC983035:QAG983042 QJY983035:QKC983042 QTU983035:QTY983042 RDQ983035:RDU983042 RNM983035:RNQ983042 RXI983035:RXM983042 SHE983035:SHI983042 SRA983035:SRE983042 TAW983035:TBA983042 TKS983035:TKW983042 TUO983035:TUS983042 UEK983035:UEO983042 UOG983035:UOK983042 UYC983035:UYG983042 VHY983035:VIC983042 VRU983035:VRY983042 WBQ983035:WBU983042 WLM983035:WLQ983042 WVI983035:WVM983042 C65544:G65551 IW65544:JA65551 SS65544:SW65551 ACO65544:ACS65551 AMK65544:AMO65551 AWG65544:AWK65551 BGC65544:BGG65551 BPY65544:BQC65551 BZU65544:BZY65551 CJQ65544:CJU65551 CTM65544:CTQ65551 DDI65544:DDM65551 DNE65544:DNI65551 DXA65544:DXE65551 EGW65544:EHA65551 EQS65544:EQW65551 FAO65544:FAS65551 FKK65544:FKO65551 FUG65544:FUK65551 GEC65544:GEG65551 GNY65544:GOC65551 GXU65544:GXY65551 HHQ65544:HHU65551 HRM65544:HRQ65551 IBI65544:IBM65551 ILE65544:ILI65551 IVA65544:IVE65551 JEW65544:JFA65551 JOS65544:JOW65551 JYO65544:JYS65551 KIK65544:KIO65551 KSG65544:KSK65551 LCC65544:LCG65551 LLY65544:LMC65551 LVU65544:LVY65551 MFQ65544:MFU65551 MPM65544:MPQ65551 MZI65544:MZM65551 NJE65544:NJI65551 NTA65544:NTE65551 OCW65544:ODA65551 OMS65544:OMW65551 OWO65544:OWS65551 PGK65544:PGO65551 PQG65544:PQK65551 QAC65544:QAG65551 QJY65544:QKC65551 QTU65544:QTY65551 RDQ65544:RDU65551 RNM65544:RNQ65551 RXI65544:RXM65551 SHE65544:SHI65551 SRA65544:SRE65551 TAW65544:TBA65551 TKS65544:TKW65551 TUO65544:TUS65551 UEK65544:UEO65551 UOG65544:UOK65551 UYC65544:UYG65551 VHY65544:VIC65551 VRU65544:VRY65551 WBQ65544:WBU65551 WLM65544:WLQ65551 WVI65544:WVM65551 C131080:G131087 IW131080:JA131087 SS131080:SW131087 ACO131080:ACS131087 AMK131080:AMO131087 AWG131080:AWK131087 BGC131080:BGG131087 BPY131080:BQC131087 BZU131080:BZY131087 CJQ131080:CJU131087 CTM131080:CTQ131087 DDI131080:DDM131087 DNE131080:DNI131087 DXA131080:DXE131087 EGW131080:EHA131087 EQS131080:EQW131087 FAO131080:FAS131087 FKK131080:FKO131087 FUG131080:FUK131087 GEC131080:GEG131087 GNY131080:GOC131087 GXU131080:GXY131087 HHQ131080:HHU131087 HRM131080:HRQ131087 IBI131080:IBM131087 ILE131080:ILI131087 IVA131080:IVE131087 JEW131080:JFA131087 JOS131080:JOW131087 JYO131080:JYS131087 KIK131080:KIO131087 KSG131080:KSK131087 LCC131080:LCG131087 LLY131080:LMC131087 LVU131080:LVY131087 MFQ131080:MFU131087 MPM131080:MPQ131087 MZI131080:MZM131087 NJE131080:NJI131087 NTA131080:NTE131087 OCW131080:ODA131087 OMS131080:OMW131087 OWO131080:OWS131087 PGK131080:PGO131087 PQG131080:PQK131087 QAC131080:QAG131087 QJY131080:QKC131087 QTU131080:QTY131087 RDQ131080:RDU131087 RNM131080:RNQ131087 RXI131080:RXM131087 SHE131080:SHI131087 SRA131080:SRE131087 TAW131080:TBA131087 TKS131080:TKW131087 TUO131080:TUS131087 UEK131080:UEO131087 UOG131080:UOK131087 UYC131080:UYG131087 VHY131080:VIC131087 VRU131080:VRY131087 WBQ131080:WBU131087 WLM131080:WLQ131087 WVI131080:WVM131087 C196616:G196623 IW196616:JA196623 SS196616:SW196623 ACO196616:ACS196623 AMK196616:AMO196623 AWG196616:AWK196623 BGC196616:BGG196623 BPY196616:BQC196623 BZU196616:BZY196623 CJQ196616:CJU196623 CTM196616:CTQ196623 DDI196616:DDM196623 DNE196616:DNI196623 DXA196616:DXE196623 EGW196616:EHA196623 EQS196616:EQW196623 FAO196616:FAS196623 FKK196616:FKO196623 FUG196616:FUK196623 GEC196616:GEG196623 GNY196616:GOC196623 GXU196616:GXY196623 HHQ196616:HHU196623 HRM196616:HRQ196623 IBI196616:IBM196623 ILE196616:ILI196623 IVA196616:IVE196623 JEW196616:JFA196623 JOS196616:JOW196623 JYO196616:JYS196623 KIK196616:KIO196623 KSG196616:KSK196623 LCC196616:LCG196623 LLY196616:LMC196623 LVU196616:LVY196623 MFQ196616:MFU196623 MPM196616:MPQ196623 MZI196616:MZM196623 NJE196616:NJI196623 NTA196616:NTE196623 OCW196616:ODA196623 OMS196616:OMW196623 OWO196616:OWS196623 PGK196616:PGO196623 PQG196616:PQK196623 QAC196616:QAG196623 QJY196616:QKC196623 QTU196616:QTY196623 RDQ196616:RDU196623 RNM196616:RNQ196623 RXI196616:RXM196623 SHE196616:SHI196623 SRA196616:SRE196623 TAW196616:TBA196623 TKS196616:TKW196623 TUO196616:TUS196623 UEK196616:UEO196623 UOG196616:UOK196623 UYC196616:UYG196623 VHY196616:VIC196623 VRU196616:VRY196623 WBQ196616:WBU196623 WLM196616:WLQ196623 WVI196616:WVM196623 C262152:G262159 IW262152:JA262159 SS262152:SW262159 ACO262152:ACS262159 AMK262152:AMO262159 AWG262152:AWK262159 BGC262152:BGG262159 BPY262152:BQC262159 BZU262152:BZY262159 CJQ262152:CJU262159 CTM262152:CTQ262159 DDI262152:DDM262159 DNE262152:DNI262159 DXA262152:DXE262159 EGW262152:EHA262159 EQS262152:EQW262159 FAO262152:FAS262159 FKK262152:FKO262159 FUG262152:FUK262159 GEC262152:GEG262159 GNY262152:GOC262159 GXU262152:GXY262159 HHQ262152:HHU262159 HRM262152:HRQ262159 IBI262152:IBM262159 ILE262152:ILI262159 IVA262152:IVE262159 JEW262152:JFA262159 JOS262152:JOW262159 JYO262152:JYS262159 KIK262152:KIO262159 KSG262152:KSK262159 LCC262152:LCG262159 LLY262152:LMC262159 LVU262152:LVY262159 MFQ262152:MFU262159 MPM262152:MPQ262159 MZI262152:MZM262159 NJE262152:NJI262159 NTA262152:NTE262159 OCW262152:ODA262159 OMS262152:OMW262159 OWO262152:OWS262159 PGK262152:PGO262159 PQG262152:PQK262159 QAC262152:QAG262159 QJY262152:QKC262159 QTU262152:QTY262159 RDQ262152:RDU262159 RNM262152:RNQ262159 RXI262152:RXM262159 SHE262152:SHI262159 SRA262152:SRE262159 TAW262152:TBA262159 TKS262152:TKW262159 TUO262152:TUS262159 UEK262152:UEO262159 UOG262152:UOK262159 UYC262152:UYG262159 VHY262152:VIC262159 VRU262152:VRY262159 WBQ262152:WBU262159 WLM262152:WLQ262159 WVI262152:WVM262159 C327688:G327695 IW327688:JA327695 SS327688:SW327695 ACO327688:ACS327695 AMK327688:AMO327695 AWG327688:AWK327695 BGC327688:BGG327695 BPY327688:BQC327695 BZU327688:BZY327695 CJQ327688:CJU327695 CTM327688:CTQ327695 DDI327688:DDM327695 DNE327688:DNI327695 DXA327688:DXE327695 EGW327688:EHA327695 EQS327688:EQW327695 FAO327688:FAS327695 FKK327688:FKO327695 FUG327688:FUK327695 GEC327688:GEG327695 GNY327688:GOC327695 GXU327688:GXY327695 HHQ327688:HHU327695 HRM327688:HRQ327695 IBI327688:IBM327695 ILE327688:ILI327695 IVA327688:IVE327695 JEW327688:JFA327695 JOS327688:JOW327695 JYO327688:JYS327695 KIK327688:KIO327695 KSG327688:KSK327695 LCC327688:LCG327695 LLY327688:LMC327695 LVU327688:LVY327695 MFQ327688:MFU327695 MPM327688:MPQ327695 MZI327688:MZM327695 NJE327688:NJI327695 NTA327688:NTE327695 OCW327688:ODA327695 OMS327688:OMW327695 OWO327688:OWS327695 PGK327688:PGO327695 PQG327688:PQK327695 QAC327688:QAG327695 QJY327688:QKC327695 QTU327688:QTY327695 RDQ327688:RDU327695 RNM327688:RNQ327695 RXI327688:RXM327695 SHE327688:SHI327695 SRA327688:SRE327695 TAW327688:TBA327695 TKS327688:TKW327695 TUO327688:TUS327695 UEK327688:UEO327695 UOG327688:UOK327695 UYC327688:UYG327695 VHY327688:VIC327695 VRU327688:VRY327695 WBQ327688:WBU327695 WLM327688:WLQ327695 WVI327688:WVM327695 C393224:G393231 IW393224:JA393231 SS393224:SW393231 ACO393224:ACS393231 AMK393224:AMO393231 AWG393224:AWK393231 BGC393224:BGG393231 BPY393224:BQC393231 BZU393224:BZY393231 CJQ393224:CJU393231 CTM393224:CTQ393231 DDI393224:DDM393231 DNE393224:DNI393231 DXA393224:DXE393231 EGW393224:EHA393231 EQS393224:EQW393231 FAO393224:FAS393231 FKK393224:FKO393231 FUG393224:FUK393231 GEC393224:GEG393231 GNY393224:GOC393231 GXU393224:GXY393231 HHQ393224:HHU393231 HRM393224:HRQ393231 IBI393224:IBM393231 ILE393224:ILI393231 IVA393224:IVE393231 JEW393224:JFA393231 JOS393224:JOW393231 JYO393224:JYS393231 KIK393224:KIO393231 KSG393224:KSK393231 LCC393224:LCG393231 LLY393224:LMC393231 LVU393224:LVY393231 MFQ393224:MFU393231 MPM393224:MPQ393231 MZI393224:MZM393231 NJE393224:NJI393231 NTA393224:NTE393231 OCW393224:ODA393231 OMS393224:OMW393231 OWO393224:OWS393231 PGK393224:PGO393231 PQG393224:PQK393231 QAC393224:QAG393231 QJY393224:QKC393231 QTU393224:QTY393231 RDQ393224:RDU393231 RNM393224:RNQ393231 RXI393224:RXM393231 SHE393224:SHI393231 SRA393224:SRE393231 TAW393224:TBA393231 TKS393224:TKW393231 TUO393224:TUS393231 UEK393224:UEO393231 UOG393224:UOK393231 UYC393224:UYG393231 VHY393224:VIC393231 VRU393224:VRY393231 WBQ393224:WBU393231 WLM393224:WLQ393231 WVI393224:WVM393231 C458760:G458767 IW458760:JA458767 SS458760:SW458767 ACO458760:ACS458767 AMK458760:AMO458767 AWG458760:AWK458767 BGC458760:BGG458767 BPY458760:BQC458767 BZU458760:BZY458767 CJQ458760:CJU458767 CTM458760:CTQ458767 DDI458760:DDM458767 DNE458760:DNI458767 DXA458760:DXE458767 EGW458760:EHA458767 EQS458760:EQW458767 FAO458760:FAS458767 FKK458760:FKO458767 FUG458760:FUK458767 GEC458760:GEG458767 GNY458760:GOC458767 GXU458760:GXY458767 HHQ458760:HHU458767 HRM458760:HRQ458767 IBI458760:IBM458767 ILE458760:ILI458767 IVA458760:IVE458767 JEW458760:JFA458767 JOS458760:JOW458767 JYO458760:JYS458767 KIK458760:KIO458767 KSG458760:KSK458767 LCC458760:LCG458767 LLY458760:LMC458767 LVU458760:LVY458767 MFQ458760:MFU458767 MPM458760:MPQ458767 MZI458760:MZM458767 NJE458760:NJI458767 NTA458760:NTE458767 OCW458760:ODA458767 OMS458760:OMW458767 OWO458760:OWS458767 PGK458760:PGO458767 PQG458760:PQK458767 QAC458760:QAG458767 QJY458760:QKC458767 QTU458760:QTY458767 RDQ458760:RDU458767 RNM458760:RNQ458767 RXI458760:RXM458767 SHE458760:SHI458767 SRA458760:SRE458767 TAW458760:TBA458767 TKS458760:TKW458767 TUO458760:TUS458767 UEK458760:UEO458767 UOG458760:UOK458767 UYC458760:UYG458767 VHY458760:VIC458767 VRU458760:VRY458767 WBQ458760:WBU458767 WLM458760:WLQ458767 WVI458760:WVM458767 C524296:G524303 IW524296:JA524303 SS524296:SW524303 ACO524296:ACS524303 AMK524296:AMO524303 AWG524296:AWK524303 BGC524296:BGG524303 BPY524296:BQC524303 BZU524296:BZY524303 CJQ524296:CJU524303 CTM524296:CTQ524303 DDI524296:DDM524303 DNE524296:DNI524303 DXA524296:DXE524303 EGW524296:EHA524303 EQS524296:EQW524303 FAO524296:FAS524303 FKK524296:FKO524303 FUG524296:FUK524303 GEC524296:GEG524303 GNY524296:GOC524303 GXU524296:GXY524303 HHQ524296:HHU524303 HRM524296:HRQ524303 IBI524296:IBM524303 ILE524296:ILI524303 IVA524296:IVE524303 JEW524296:JFA524303 JOS524296:JOW524303 JYO524296:JYS524303 KIK524296:KIO524303 KSG524296:KSK524303 LCC524296:LCG524303 LLY524296:LMC524303 LVU524296:LVY524303 MFQ524296:MFU524303 MPM524296:MPQ524303 MZI524296:MZM524303 NJE524296:NJI524303 NTA524296:NTE524303 OCW524296:ODA524303 OMS524296:OMW524303 OWO524296:OWS524303 PGK524296:PGO524303 PQG524296:PQK524303 QAC524296:QAG524303 QJY524296:QKC524303 QTU524296:QTY524303 RDQ524296:RDU524303 RNM524296:RNQ524303 RXI524296:RXM524303 SHE524296:SHI524303 SRA524296:SRE524303 TAW524296:TBA524303 TKS524296:TKW524303 TUO524296:TUS524303 UEK524296:UEO524303 UOG524296:UOK524303 UYC524296:UYG524303 VHY524296:VIC524303 VRU524296:VRY524303 WBQ524296:WBU524303 WLM524296:WLQ524303 WVI524296:WVM524303 C589832:G589839 IW589832:JA589839 SS589832:SW589839 ACO589832:ACS589839 AMK589832:AMO589839 AWG589832:AWK589839 BGC589832:BGG589839 BPY589832:BQC589839 BZU589832:BZY589839 CJQ589832:CJU589839 CTM589832:CTQ589839 DDI589832:DDM589839 DNE589832:DNI589839 DXA589832:DXE589839 EGW589832:EHA589839 EQS589832:EQW589839 FAO589832:FAS589839 FKK589832:FKO589839 FUG589832:FUK589839 GEC589832:GEG589839 GNY589832:GOC589839 GXU589832:GXY589839 HHQ589832:HHU589839 HRM589832:HRQ589839 IBI589832:IBM589839 ILE589832:ILI589839 IVA589832:IVE589839 JEW589832:JFA589839 JOS589832:JOW589839 JYO589832:JYS589839 KIK589832:KIO589839 KSG589832:KSK589839 LCC589832:LCG589839 LLY589832:LMC589839 LVU589832:LVY589839 MFQ589832:MFU589839 MPM589832:MPQ589839 MZI589832:MZM589839 NJE589832:NJI589839 NTA589832:NTE589839 OCW589832:ODA589839 OMS589832:OMW589839 OWO589832:OWS589839 PGK589832:PGO589839 PQG589832:PQK589839 QAC589832:QAG589839 QJY589832:QKC589839 QTU589832:QTY589839 RDQ589832:RDU589839 RNM589832:RNQ589839 RXI589832:RXM589839 SHE589832:SHI589839 SRA589832:SRE589839 TAW589832:TBA589839 TKS589832:TKW589839 TUO589832:TUS589839 UEK589832:UEO589839 UOG589832:UOK589839 UYC589832:UYG589839 VHY589832:VIC589839 VRU589832:VRY589839 WBQ589832:WBU589839 WLM589832:WLQ589839 WVI589832:WVM589839 C655368:G655375 IW655368:JA655375 SS655368:SW655375 ACO655368:ACS655375 AMK655368:AMO655375 AWG655368:AWK655375 BGC655368:BGG655375 BPY655368:BQC655375 BZU655368:BZY655375 CJQ655368:CJU655375 CTM655368:CTQ655375 DDI655368:DDM655375 DNE655368:DNI655375 DXA655368:DXE655375 EGW655368:EHA655375 EQS655368:EQW655375 FAO655368:FAS655375 FKK655368:FKO655375 FUG655368:FUK655375 GEC655368:GEG655375 GNY655368:GOC655375 GXU655368:GXY655375 HHQ655368:HHU655375 HRM655368:HRQ655375 IBI655368:IBM655375 ILE655368:ILI655375 IVA655368:IVE655375 JEW655368:JFA655375 JOS655368:JOW655375 JYO655368:JYS655375 KIK655368:KIO655375 KSG655368:KSK655375 LCC655368:LCG655375 LLY655368:LMC655375 LVU655368:LVY655375 MFQ655368:MFU655375 MPM655368:MPQ655375 MZI655368:MZM655375 NJE655368:NJI655375 NTA655368:NTE655375 OCW655368:ODA655375 OMS655368:OMW655375 OWO655368:OWS655375 PGK655368:PGO655375 PQG655368:PQK655375 QAC655368:QAG655375 QJY655368:QKC655375 QTU655368:QTY655375 RDQ655368:RDU655375 RNM655368:RNQ655375 RXI655368:RXM655375 SHE655368:SHI655375 SRA655368:SRE655375 TAW655368:TBA655375 TKS655368:TKW655375 TUO655368:TUS655375 UEK655368:UEO655375 UOG655368:UOK655375 UYC655368:UYG655375 VHY655368:VIC655375 VRU655368:VRY655375 WBQ655368:WBU655375 WLM655368:WLQ655375 WVI655368:WVM655375 C720904:G720911 IW720904:JA720911 SS720904:SW720911 ACO720904:ACS720911 AMK720904:AMO720911 AWG720904:AWK720911 BGC720904:BGG720911 BPY720904:BQC720911 BZU720904:BZY720911 CJQ720904:CJU720911 CTM720904:CTQ720911 DDI720904:DDM720911 DNE720904:DNI720911 DXA720904:DXE720911 EGW720904:EHA720911 EQS720904:EQW720911 FAO720904:FAS720911 FKK720904:FKO720911 FUG720904:FUK720911 GEC720904:GEG720911 GNY720904:GOC720911 GXU720904:GXY720911 HHQ720904:HHU720911 HRM720904:HRQ720911 IBI720904:IBM720911 ILE720904:ILI720911 IVA720904:IVE720911 JEW720904:JFA720911 JOS720904:JOW720911 JYO720904:JYS720911 KIK720904:KIO720911 KSG720904:KSK720911 LCC720904:LCG720911 LLY720904:LMC720911 LVU720904:LVY720911 MFQ720904:MFU720911 MPM720904:MPQ720911 MZI720904:MZM720911 NJE720904:NJI720911 NTA720904:NTE720911 OCW720904:ODA720911 OMS720904:OMW720911 OWO720904:OWS720911 PGK720904:PGO720911 PQG720904:PQK720911 QAC720904:QAG720911 QJY720904:QKC720911 QTU720904:QTY720911 RDQ720904:RDU720911 RNM720904:RNQ720911 RXI720904:RXM720911 SHE720904:SHI720911 SRA720904:SRE720911 TAW720904:TBA720911 TKS720904:TKW720911 TUO720904:TUS720911 UEK720904:UEO720911 UOG720904:UOK720911 UYC720904:UYG720911 VHY720904:VIC720911 VRU720904:VRY720911 WBQ720904:WBU720911 WLM720904:WLQ720911 WVI720904:WVM720911 C786440:G786447 IW786440:JA786447 SS786440:SW786447 ACO786440:ACS786447 AMK786440:AMO786447 AWG786440:AWK786447 BGC786440:BGG786447 BPY786440:BQC786447 BZU786440:BZY786447 CJQ786440:CJU786447 CTM786440:CTQ786447 DDI786440:DDM786447 DNE786440:DNI786447 DXA786440:DXE786447 EGW786440:EHA786447 EQS786440:EQW786447 FAO786440:FAS786447 FKK786440:FKO786447 FUG786440:FUK786447 GEC786440:GEG786447 GNY786440:GOC786447 GXU786440:GXY786447 HHQ786440:HHU786447 HRM786440:HRQ786447 IBI786440:IBM786447 ILE786440:ILI786447 IVA786440:IVE786447 JEW786440:JFA786447 JOS786440:JOW786447 JYO786440:JYS786447 KIK786440:KIO786447 KSG786440:KSK786447 LCC786440:LCG786447 LLY786440:LMC786447 LVU786440:LVY786447 MFQ786440:MFU786447 MPM786440:MPQ786447 MZI786440:MZM786447 NJE786440:NJI786447 NTA786440:NTE786447 OCW786440:ODA786447 OMS786440:OMW786447 OWO786440:OWS786447 PGK786440:PGO786447 PQG786440:PQK786447 QAC786440:QAG786447 QJY786440:QKC786447 QTU786440:QTY786447 RDQ786440:RDU786447 RNM786440:RNQ786447 RXI786440:RXM786447 SHE786440:SHI786447 SRA786440:SRE786447 TAW786440:TBA786447 TKS786440:TKW786447 TUO786440:TUS786447 UEK786440:UEO786447 UOG786440:UOK786447 UYC786440:UYG786447 VHY786440:VIC786447 VRU786440:VRY786447 WBQ786440:WBU786447 WLM786440:WLQ786447 WVI786440:WVM786447 C851976:G851983 IW851976:JA851983 SS851976:SW851983 ACO851976:ACS851983 AMK851976:AMO851983 AWG851976:AWK851983 BGC851976:BGG851983 BPY851976:BQC851983 BZU851976:BZY851983 CJQ851976:CJU851983 CTM851976:CTQ851983 DDI851976:DDM851983 DNE851976:DNI851983 DXA851976:DXE851983 EGW851976:EHA851983 EQS851976:EQW851983 FAO851976:FAS851983 FKK851976:FKO851983 FUG851976:FUK851983 GEC851976:GEG851983 GNY851976:GOC851983 GXU851976:GXY851983 HHQ851976:HHU851983 HRM851976:HRQ851983 IBI851976:IBM851983 ILE851976:ILI851983 IVA851976:IVE851983 JEW851976:JFA851983 JOS851976:JOW851983 JYO851976:JYS851983 KIK851976:KIO851983 KSG851976:KSK851983 LCC851976:LCG851983 LLY851976:LMC851983 LVU851976:LVY851983 MFQ851976:MFU851983 MPM851976:MPQ851983 MZI851976:MZM851983 NJE851976:NJI851983 NTA851976:NTE851983 OCW851976:ODA851983 OMS851976:OMW851983 OWO851976:OWS851983 PGK851976:PGO851983 PQG851976:PQK851983 QAC851976:QAG851983 QJY851976:QKC851983 QTU851976:QTY851983 RDQ851976:RDU851983 RNM851976:RNQ851983 RXI851976:RXM851983 SHE851976:SHI851983 SRA851976:SRE851983 TAW851976:TBA851983 TKS851976:TKW851983 TUO851976:TUS851983 UEK851976:UEO851983 UOG851976:UOK851983 UYC851976:UYG851983 VHY851976:VIC851983 VRU851976:VRY851983 WBQ851976:WBU851983 WLM851976:WLQ851983 WVI851976:WVM851983 C917512:G917519 IW917512:JA917519 SS917512:SW917519 ACO917512:ACS917519 AMK917512:AMO917519 AWG917512:AWK917519 BGC917512:BGG917519 BPY917512:BQC917519 BZU917512:BZY917519 CJQ917512:CJU917519 CTM917512:CTQ917519 DDI917512:DDM917519 DNE917512:DNI917519 DXA917512:DXE917519 EGW917512:EHA917519 EQS917512:EQW917519 FAO917512:FAS917519 FKK917512:FKO917519 FUG917512:FUK917519 GEC917512:GEG917519 GNY917512:GOC917519 GXU917512:GXY917519 HHQ917512:HHU917519 HRM917512:HRQ917519 IBI917512:IBM917519 ILE917512:ILI917519 IVA917512:IVE917519 JEW917512:JFA917519 JOS917512:JOW917519 JYO917512:JYS917519 KIK917512:KIO917519 KSG917512:KSK917519 LCC917512:LCG917519 LLY917512:LMC917519 LVU917512:LVY917519 MFQ917512:MFU917519 MPM917512:MPQ917519 MZI917512:MZM917519 NJE917512:NJI917519 NTA917512:NTE917519 OCW917512:ODA917519 OMS917512:OMW917519 OWO917512:OWS917519 PGK917512:PGO917519 PQG917512:PQK917519 QAC917512:QAG917519 QJY917512:QKC917519 QTU917512:QTY917519 RDQ917512:RDU917519 RNM917512:RNQ917519 RXI917512:RXM917519 SHE917512:SHI917519 SRA917512:SRE917519 TAW917512:TBA917519 TKS917512:TKW917519 TUO917512:TUS917519 UEK917512:UEO917519 UOG917512:UOK917519 UYC917512:UYG917519 VHY917512:VIC917519 VRU917512:VRY917519 WBQ917512:WBU917519 WLM917512:WLQ917519 WVI917512:WVM917519 C983048:G983055 IW983048:JA983055 SS983048:SW983055 ACO983048:ACS983055 AMK983048:AMO983055 AWG983048:AWK983055 BGC983048:BGG983055 BPY983048:BQC983055 BZU983048:BZY983055 CJQ983048:CJU983055 CTM983048:CTQ983055 DDI983048:DDM983055 DNE983048:DNI983055 DXA983048:DXE983055 EGW983048:EHA983055 EQS983048:EQW983055 FAO983048:FAS983055 FKK983048:FKO983055 FUG983048:FUK983055 GEC983048:GEG983055 GNY983048:GOC983055 GXU983048:GXY983055 HHQ983048:HHU983055 HRM983048:HRQ983055 IBI983048:IBM983055 ILE983048:ILI983055 IVA983048:IVE983055 JEW983048:JFA983055 JOS983048:JOW983055 JYO983048:JYS983055 KIK983048:KIO983055 KSG983048:KSK983055 LCC983048:LCG983055 LLY983048:LMC983055 LVU983048:LVY983055 MFQ983048:MFU983055 MPM983048:MPQ983055 MZI983048:MZM983055 NJE983048:NJI983055 NTA983048:NTE983055 OCW983048:ODA983055 OMS983048:OMW983055 OWO983048:OWS983055 PGK983048:PGO983055 PQG983048:PQK983055 QAC983048:QAG983055 QJY983048:QKC983055 QTU983048:QTY983055 RDQ983048:RDU983055 RNM983048:RNQ983055 RXI983048:RXM983055 SHE983048:SHI983055 SRA983048:SRE983055 TAW983048:TBA983055 TKS983048:TKW983055 TUO983048:TUS983055 UEK983048:UEO983055 UOG983048:UOK983055 UYC983048:UYG983055 VHY983048:VIC983055 VRU983048:VRY983055 WBQ983048:WBU983055 WLM983048:WLQ983055 WVI983048:WVM983055 C65557:G65564 IW65557:JA65564 SS65557:SW65564 ACO65557:ACS65564 AMK65557:AMO65564 AWG65557:AWK65564 BGC65557:BGG65564 BPY65557:BQC65564 BZU65557:BZY65564 CJQ65557:CJU65564 CTM65557:CTQ65564 DDI65557:DDM65564 DNE65557:DNI65564 DXA65557:DXE65564 EGW65557:EHA65564 EQS65557:EQW65564 FAO65557:FAS65564 FKK65557:FKO65564 FUG65557:FUK65564 GEC65557:GEG65564 GNY65557:GOC65564 GXU65557:GXY65564 HHQ65557:HHU65564 HRM65557:HRQ65564 IBI65557:IBM65564 ILE65557:ILI65564 IVA65557:IVE65564 JEW65557:JFA65564 JOS65557:JOW65564 JYO65557:JYS65564 KIK65557:KIO65564 KSG65557:KSK65564 LCC65557:LCG65564 LLY65557:LMC65564 LVU65557:LVY65564 MFQ65557:MFU65564 MPM65557:MPQ65564 MZI65557:MZM65564 NJE65557:NJI65564 NTA65557:NTE65564 OCW65557:ODA65564 OMS65557:OMW65564 OWO65557:OWS65564 PGK65557:PGO65564 PQG65557:PQK65564 QAC65557:QAG65564 QJY65557:QKC65564 QTU65557:QTY65564 RDQ65557:RDU65564 RNM65557:RNQ65564 RXI65557:RXM65564 SHE65557:SHI65564 SRA65557:SRE65564 TAW65557:TBA65564 TKS65557:TKW65564 TUO65557:TUS65564 UEK65557:UEO65564 UOG65557:UOK65564 UYC65557:UYG65564 VHY65557:VIC65564 VRU65557:VRY65564 WBQ65557:WBU65564 WLM65557:WLQ65564 WVI65557:WVM65564 C131093:G131100 IW131093:JA131100 SS131093:SW131100 ACO131093:ACS131100 AMK131093:AMO131100 AWG131093:AWK131100 BGC131093:BGG131100 BPY131093:BQC131100 BZU131093:BZY131100 CJQ131093:CJU131100 CTM131093:CTQ131100 DDI131093:DDM131100 DNE131093:DNI131100 DXA131093:DXE131100 EGW131093:EHA131100 EQS131093:EQW131100 FAO131093:FAS131100 FKK131093:FKO131100 FUG131093:FUK131100 GEC131093:GEG131100 GNY131093:GOC131100 GXU131093:GXY131100 HHQ131093:HHU131100 HRM131093:HRQ131100 IBI131093:IBM131100 ILE131093:ILI131100 IVA131093:IVE131100 JEW131093:JFA131100 JOS131093:JOW131100 JYO131093:JYS131100 KIK131093:KIO131100 KSG131093:KSK131100 LCC131093:LCG131100 LLY131093:LMC131100 LVU131093:LVY131100 MFQ131093:MFU131100 MPM131093:MPQ131100 MZI131093:MZM131100 NJE131093:NJI131100 NTA131093:NTE131100 OCW131093:ODA131100 OMS131093:OMW131100 OWO131093:OWS131100 PGK131093:PGO131100 PQG131093:PQK131100 QAC131093:QAG131100 QJY131093:QKC131100 QTU131093:QTY131100 RDQ131093:RDU131100 RNM131093:RNQ131100 RXI131093:RXM131100 SHE131093:SHI131100 SRA131093:SRE131100 TAW131093:TBA131100 TKS131093:TKW131100 TUO131093:TUS131100 UEK131093:UEO131100 UOG131093:UOK131100 UYC131093:UYG131100 VHY131093:VIC131100 VRU131093:VRY131100 WBQ131093:WBU131100 WLM131093:WLQ131100 WVI131093:WVM131100 C196629:G196636 IW196629:JA196636 SS196629:SW196636 ACO196629:ACS196636 AMK196629:AMO196636 AWG196629:AWK196636 BGC196629:BGG196636 BPY196629:BQC196636 BZU196629:BZY196636 CJQ196629:CJU196636 CTM196629:CTQ196636 DDI196629:DDM196636 DNE196629:DNI196636 DXA196629:DXE196636 EGW196629:EHA196636 EQS196629:EQW196636 FAO196629:FAS196636 FKK196629:FKO196636 FUG196629:FUK196636 GEC196629:GEG196636 GNY196629:GOC196636 GXU196629:GXY196636 HHQ196629:HHU196636 HRM196629:HRQ196636 IBI196629:IBM196636 ILE196629:ILI196636 IVA196629:IVE196636 JEW196629:JFA196636 JOS196629:JOW196636 JYO196629:JYS196636 KIK196629:KIO196636 KSG196629:KSK196636 LCC196629:LCG196636 LLY196629:LMC196636 LVU196629:LVY196636 MFQ196629:MFU196636 MPM196629:MPQ196636 MZI196629:MZM196636 NJE196629:NJI196636 NTA196629:NTE196636 OCW196629:ODA196636 OMS196629:OMW196636 OWO196629:OWS196636 PGK196629:PGO196636 PQG196629:PQK196636 QAC196629:QAG196636 QJY196629:QKC196636 QTU196629:QTY196636 RDQ196629:RDU196636 RNM196629:RNQ196636 RXI196629:RXM196636 SHE196629:SHI196636 SRA196629:SRE196636 TAW196629:TBA196636 TKS196629:TKW196636 TUO196629:TUS196636 UEK196629:UEO196636 UOG196629:UOK196636 UYC196629:UYG196636 VHY196629:VIC196636 VRU196629:VRY196636 WBQ196629:WBU196636 WLM196629:WLQ196636 WVI196629:WVM196636 C262165:G262172 IW262165:JA262172 SS262165:SW262172 ACO262165:ACS262172 AMK262165:AMO262172 AWG262165:AWK262172 BGC262165:BGG262172 BPY262165:BQC262172 BZU262165:BZY262172 CJQ262165:CJU262172 CTM262165:CTQ262172 DDI262165:DDM262172 DNE262165:DNI262172 DXA262165:DXE262172 EGW262165:EHA262172 EQS262165:EQW262172 FAO262165:FAS262172 FKK262165:FKO262172 FUG262165:FUK262172 GEC262165:GEG262172 GNY262165:GOC262172 GXU262165:GXY262172 HHQ262165:HHU262172 HRM262165:HRQ262172 IBI262165:IBM262172 ILE262165:ILI262172 IVA262165:IVE262172 JEW262165:JFA262172 JOS262165:JOW262172 JYO262165:JYS262172 KIK262165:KIO262172 KSG262165:KSK262172 LCC262165:LCG262172 LLY262165:LMC262172 LVU262165:LVY262172 MFQ262165:MFU262172 MPM262165:MPQ262172 MZI262165:MZM262172 NJE262165:NJI262172 NTA262165:NTE262172 OCW262165:ODA262172 OMS262165:OMW262172 OWO262165:OWS262172 PGK262165:PGO262172 PQG262165:PQK262172 QAC262165:QAG262172 QJY262165:QKC262172 QTU262165:QTY262172 RDQ262165:RDU262172 RNM262165:RNQ262172 RXI262165:RXM262172 SHE262165:SHI262172 SRA262165:SRE262172 TAW262165:TBA262172 TKS262165:TKW262172 TUO262165:TUS262172 UEK262165:UEO262172 UOG262165:UOK262172 UYC262165:UYG262172 VHY262165:VIC262172 VRU262165:VRY262172 WBQ262165:WBU262172 WLM262165:WLQ262172 WVI262165:WVM262172 C327701:G327708 IW327701:JA327708 SS327701:SW327708 ACO327701:ACS327708 AMK327701:AMO327708 AWG327701:AWK327708 BGC327701:BGG327708 BPY327701:BQC327708 BZU327701:BZY327708 CJQ327701:CJU327708 CTM327701:CTQ327708 DDI327701:DDM327708 DNE327701:DNI327708 DXA327701:DXE327708 EGW327701:EHA327708 EQS327701:EQW327708 FAO327701:FAS327708 FKK327701:FKO327708 FUG327701:FUK327708 GEC327701:GEG327708 GNY327701:GOC327708 GXU327701:GXY327708 HHQ327701:HHU327708 HRM327701:HRQ327708 IBI327701:IBM327708 ILE327701:ILI327708 IVA327701:IVE327708 JEW327701:JFA327708 JOS327701:JOW327708 JYO327701:JYS327708 KIK327701:KIO327708 KSG327701:KSK327708 LCC327701:LCG327708 LLY327701:LMC327708 LVU327701:LVY327708 MFQ327701:MFU327708 MPM327701:MPQ327708 MZI327701:MZM327708 NJE327701:NJI327708 NTA327701:NTE327708 OCW327701:ODA327708 OMS327701:OMW327708 OWO327701:OWS327708 PGK327701:PGO327708 PQG327701:PQK327708 QAC327701:QAG327708 QJY327701:QKC327708 QTU327701:QTY327708 RDQ327701:RDU327708 RNM327701:RNQ327708 RXI327701:RXM327708 SHE327701:SHI327708 SRA327701:SRE327708 TAW327701:TBA327708 TKS327701:TKW327708 TUO327701:TUS327708 UEK327701:UEO327708 UOG327701:UOK327708 UYC327701:UYG327708 VHY327701:VIC327708 VRU327701:VRY327708 WBQ327701:WBU327708 WLM327701:WLQ327708 WVI327701:WVM327708 C393237:G393244 IW393237:JA393244 SS393237:SW393244 ACO393237:ACS393244 AMK393237:AMO393244 AWG393237:AWK393244 BGC393237:BGG393244 BPY393237:BQC393244 BZU393237:BZY393244 CJQ393237:CJU393244 CTM393237:CTQ393244 DDI393237:DDM393244 DNE393237:DNI393244 DXA393237:DXE393244 EGW393237:EHA393244 EQS393237:EQW393244 FAO393237:FAS393244 FKK393237:FKO393244 FUG393237:FUK393244 GEC393237:GEG393244 GNY393237:GOC393244 GXU393237:GXY393244 HHQ393237:HHU393244 HRM393237:HRQ393244 IBI393237:IBM393244 ILE393237:ILI393244 IVA393237:IVE393244 JEW393237:JFA393244 JOS393237:JOW393244 JYO393237:JYS393244 KIK393237:KIO393244 KSG393237:KSK393244 LCC393237:LCG393244 LLY393237:LMC393244 LVU393237:LVY393244 MFQ393237:MFU393244 MPM393237:MPQ393244 MZI393237:MZM393244 NJE393237:NJI393244 NTA393237:NTE393244 OCW393237:ODA393244 OMS393237:OMW393244 OWO393237:OWS393244 PGK393237:PGO393244 PQG393237:PQK393244 QAC393237:QAG393244 QJY393237:QKC393244 QTU393237:QTY393244 RDQ393237:RDU393244 RNM393237:RNQ393244 RXI393237:RXM393244 SHE393237:SHI393244 SRA393237:SRE393244 TAW393237:TBA393244 TKS393237:TKW393244 TUO393237:TUS393244 UEK393237:UEO393244 UOG393237:UOK393244 UYC393237:UYG393244 VHY393237:VIC393244 VRU393237:VRY393244 WBQ393237:WBU393244 WLM393237:WLQ393244 WVI393237:WVM393244 C458773:G458780 IW458773:JA458780 SS458773:SW458780 ACO458773:ACS458780 AMK458773:AMO458780 AWG458773:AWK458780 BGC458773:BGG458780 BPY458773:BQC458780 BZU458773:BZY458780 CJQ458773:CJU458780 CTM458773:CTQ458780 DDI458773:DDM458780 DNE458773:DNI458780 DXA458773:DXE458780 EGW458773:EHA458780 EQS458773:EQW458780 FAO458773:FAS458780 FKK458773:FKO458780 FUG458773:FUK458780 GEC458773:GEG458780 GNY458773:GOC458780 GXU458773:GXY458780 HHQ458773:HHU458780 HRM458773:HRQ458780 IBI458773:IBM458780 ILE458773:ILI458780 IVA458773:IVE458780 JEW458773:JFA458780 JOS458773:JOW458780 JYO458773:JYS458780 KIK458773:KIO458780 KSG458773:KSK458780 LCC458773:LCG458780 LLY458773:LMC458780 LVU458773:LVY458780 MFQ458773:MFU458780 MPM458773:MPQ458780 MZI458773:MZM458780 NJE458773:NJI458780 NTA458773:NTE458780 OCW458773:ODA458780 OMS458773:OMW458780 OWO458773:OWS458780 PGK458773:PGO458780 PQG458773:PQK458780 QAC458773:QAG458780 QJY458773:QKC458780 QTU458773:QTY458780 RDQ458773:RDU458780 RNM458773:RNQ458780 RXI458773:RXM458780 SHE458773:SHI458780 SRA458773:SRE458780 TAW458773:TBA458780 TKS458773:TKW458780 TUO458773:TUS458780 UEK458773:UEO458780 UOG458773:UOK458780 UYC458773:UYG458780 VHY458773:VIC458780 VRU458773:VRY458780 WBQ458773:WBU458780 WLM458773:WLQ458780 WVI458773:WVM458780 C524309:G524316 IW524309:JA524316 SS524309:SW524316 ACO524309:ACS524316 AMK524309:AMO524316 AWG524309:AWK524316 BGC524309:BGG524316 BPY524309:BQC524316 BZU524309:BZY524316 CJQ524309:CJU524316 CTM524309:CTQ524316 DDI524309:DDM524316 DNE524309:DNI524316 DXA524309:DXE524316 EGW524309:EHA524316 EQS524309:EQW524316 FAO524309:FAS524316 FKK524309:FKO524316 FUG524309:FUK524316 GEC524309:GEG524316 GNY524309:GOC524316 GXU524309:GXY524316 HHQ524309:HHU524316 HRM524309:HRQ524316 IBI524309:IBM524316 ILE524309:ILI524316 IVA524309:IVE524316 JEW524309:JFA524316 JOS524309:JOW524316 JYO524309:JYS524316 KIK524309:KIO524316 KSG524309:KSK524316 LCC524309:LCG524316 LLY524309:LMC524316 LVU524309:LVY524316 MFQ524309:MFU524316 MPM524309:MPQ524316 MZI524309:MZM524316 NJE524309:NJI524316 NTA524309:NTE524316 OCW524309:ODA524316 OMS524309:OMW524316 OWO524309:OWS524316 PGK524309:PGO524316 PQG524309:PQK524316 QAC524309:QAG524316 QJY524309:QKC524316 QTU524309:QTY524316 RDQ524309:RDU524316 RNM524309:RNQ524316 RXI524309:RXM524316 SHE524309:SHI524316 SRA524309:SRE524316 TAW524309:TBA524316 TKS524309:TKW524316 TUO524309:TUS524316 UEK524309:UEO524316 UOG524309:UOK524316 UYC524309:UYG524316 VHY524309:VIC524316 VRU524309:VRY524316 WBQ524309:WBU524316 WLM524309:WLQ524316 WVI524309:WVM524316 C589845:G589852 IW589845:JA589852 SS589845:SW589852 ACO589845:ACS589852 AMK589845:AMO589852 AWG589845:AWK589852 BGC589845:BGG589852 BPY589845:BQC589852 BZU589845:BZY589852 CJQ589845:CJU589852 CTM589845:CTQ589852 DDI589845:DDM589852 DNE589845:DNI589852 DXA589845:DXE589852 EGW589845:EHA589852 EQS589845:EQW589852 FAO589845:FAS589852 FKK589845:FKO589852 FUG589845:FUK589852 GEC589845:GEG589852 GNY589845:GOC589852 GXU589845:GXY589852 HHQ589845:HHU589852 HRM589845:HRQ589852 IBI589845:IBM589852 ILE589845:ILI589852 IVA589845:IVE589852 JEW589845:JFA589852 JOS589845:JOW589852 JYO589845:JYS589852 KIK589845:KIO589852 KSG589845:KSK589852 LCC589845:LCG589852 LLY589845:LMC589852 LVU589845:LVY589852 MFQ589845:MFU589852 MPM589845:MPQ589852 MZI589845:MZM589852 NJE589845:NJI589852 NTA589845:NTE589852 OCW589845:ODA589852 OMS589845:OMW589852 OWO589845:OWS589852 PGK589845:PGO589852 PQG589845:PQK589852 QAC589845:QAG589852 QJY589845:QKC589852 QTU589845:QTY589852 RDQ589845:RDU589852 RNM589845:RNQ589852 RXI589845:RXM589852 SHE589845:SHI589852 SRA589845:SRE589852 TAW589845:TBA589852 TKS589845:TKW589852 TUO589845:TUS589852 UEK589845:UEO589852 UOG589845:UOK589852 UYC589845:UYG589852 VHY589845:VIC589852 VRU589845:VRY589852 WBQ589845:WBU589852 WLM589845:WLQ589852 WVI589845:WVM589852 C655381:G655388 IW655381:JA655388 SS655381:SW655388 ACO655381:ACS655388 AMK655381:AMO655388 AWG655381:AWK655388 BGC655381:BGG655388 BPY655381:BQC655388 BZU655381:BZY655388 CJQ655381:CJU655388 CTM655381:CTQ655388 DDI655381:DDM655388 DNE655381:DNI655388 DXA655381:DXE655388 EGW655381:EHA655388 EQS655381:EQW655388 FAO655381:FAS655388 FKK655381:FKO655388 FUG655381:FUK655388 GEC655381:GEG655388 GNY655381:GOC655388 GXU655381:GXY655388 HHQ655381:HHU655388 HRM655381:HRQ655388 IBI655381:IBM655388 ILE655381:ILI655388 IVA655381:IVE655388 JEW655381:JFA655388 JOS655381:JOW655388 JYO655381:JYS655388 KIK655381:KIO655388 KSG655381:KSK655388 LCC655381:LCG655388 LLY655381:LMC655388 LVU655381:LVY655388 MFQ655381:MFU655388 MPM655381:MPQ655388 MZI655381:MZM655388 NJE655381:NJI655388 NTA655381:NTE655388 OCW655381:ODA655388 OMS655381:OMW655388 OWO655381:OWS655388 PGK655381:PGO655388 PQG655381:PQK655388 QAC655381:QAG655388 QJY655381:QKC655388 QTU655381:QTY655388 RDQ655381:RDU655388 RNM655381:RNQ655388 RXI655381:RXM655388 SHE655381:SHI655388 SRA655381:SRE655388 TAW655381:TBA655388 TKS655381:TKW655388 TUO655381:TUS655388 UEK655381:UEO655388 UOG655381:UOK655388 UYC655381:UYG655388 VHY655381:VIC655388 VRU655381:VRY655388 WBQ655381:WBU655388 WLM655381:WLQ655388 WVI655381:WVM655388 C720917:G720924 IW720917:JA720924 SS720917:SW720924 ACO720917:ACS720924 AMK720917:AMO720924 AWG720917:AWK720924 BGC720917:BGG720924 BPY720917:BQC720924 BZU720917:BZY720924 CJQ720917:CJU720924 CTM720917:CTQ720924 DDI720917:DDM720924 DNE720917:DNI720924 DXA720917:DXE720924 EGW720917:EHA720924 EQS720917:EQW720924 FAO720917:FAS720924 FKK720917:FKO720924 FUG720917:FUK720924 GEC720917:GEG720924 GNY720917:GOC720924 GXU720917:GXY720924 HHQ720917:HHU720924 HRM720917:HRQ720924 IBI720917:IBM720924 ILE720917:ILI720924 IVA720917:IVE720924 JEW720917:JFA720924 JOS720917:JOW720924 JYO720917:JYS720924 KIK720917:KIO720924 KSG720917:KSK720924 LCC720917:LCG720924 LLY720917:LMC720924 LVU720917:LVY720924 MFQ720917:MFU720924 MPM720917:MPQ720924 MZI720917:MZM720924 NJE720917:NJI720924 NTA720917:NTE720924 OCW720917:ODA720924 OMS720917:OMW720924 OWO720917:OWS720924 PGK720917:PGO720924 PQG720917:PQK720924 QAC720917:QAG720924 QJY720917:QKC720924 QTU720917:QTY720924 RDQ720917:RDU720924 RNM720917:RNQ720924 RXI720917:RXM720924 SHE720917:SHI720924 SRA720917:SRE720924 TAW720917:TBA720924 TKS720917:TKW720924 TUO720917:TUS720924 UEK720917:UEO720924 UOG720917:UOK720924 UYC720917:UYG720924 VHY720917:VIC720924 VRU720917:VRY720924 WBQ720917:WBU720924 WLM720917:WLQ720924 WVI720917:WVM720924 C786453:G786460 IW786453:JA786460 SS786453:SW786460 ACO786453:ACS786460 AMK786453:AMO786460 AWG786453:AWK786460 BGC786453:BGG786460 BPY786453:BQC786460 BZU786453:BZY786460 CJQ786453:CJU786460 CTM786453:CTQ786460 DDI786453:DDM786460 DNE786453:DNI786460 DXA786453:DXE786460 EGW786453:EHA786460 EQS786453:EQW786460 FAO786453:FAS786460 FKK786453:FKO786460 FUG786453:FUK786460 GEC786453:GEG786460 GNY786453:GOC786460 GXU786453:GXY786460 HHQ786453:HHU786460 HRM786453:HRQ786460 IBI786453:IBM786460 ILE786453:ILI786460 IVA786453:IVE786460 JEW786453:JFA786460 JOS786453:JOW786460 JYO786453:JYS786460 KIK786453:KIO786460 KSG786453:KSK786460 LCC786453:LCG786460 LLY786453:LMC786460 LVU786453:LVY786460 MFQ786453:MFU786460 MPM786453:MPQ786460 MZI786453:MZM786460 NJE786453:NJI786460 NTA786453:NTE786460 OCW786453:ODA786460 OMS786453:OMW786460 OWO786453:OWS786460 PGK786453:PGO786460 PQG786453:PQK786460 QAC786453:QAG786460 QJY786453:QKC786460 QTU786453:QTY786460 RDQ786453:RDU786460 RNM786453:RNQ786460 RXI786453:RXM786460 SHE786453:SHI786460 SRA786453:SRE786460 TAW786453:TBA786460 TKS786453:TKW786460 TUO786453:TUS786460 UEK786453:UEO786460 UOG786453:UOK786460 UYC786453:UYG786460 VHY786453:VIC786460 VRU786453:VRY786460 WBQ786453:WBU786460 WLM786453:WLQ786460 WVI786453:WVM786460 C851989:G851996 IW851989:JA851996 SS851989:SW851996 ACO851989:ACS851996 AMK851989:AMO851996 AWG851989:AWK851996 BGC851989:BGG851996 BPY851989:BQC851996 BZU851989:BZY851996 CJQ851989:CJU851996 CTM851989:CTQ851996 DDI851989:DDM851996 DNE851989:DNI851996 DXA851989:DXE851996 EGW851989:EHA851996 EQS851989:EQW851996 FAO851989:FAS851996 FKK851989:FKO851996 FUG851989:FUK851996 GEC851989:GEG851996 GNY851989:GOC851996 GXU851989:GXY851996 HHQ851989:HHU851996 HRM851989:HRQ851996 IBI851989:IBM851996 ILE851989:ILI851996 IVA851989:IVE851996 JEW851989:JFA851996 JOS851989:JOW851996 JYO851989:JYS851996 KIK851989:KIO851996 KSG851989:KSK851996 LCC851989:LCG851996 LLY851989:LMC851996 LVU851989:LVY851996 MFQ851989:MFU851996 MPM851989:MPQ851996 MZI851989:MZM851996 NJE851989:NJI851996 NTA851989:NTE851996 OCW851989:ODA851996 OMS851989:OMW851996 OWO851989:OWS851996 PGK851989:PGO851996 PQG851989:PQK851996 QAC851989:QAG851996 QJY851989:QKC851996 QTU851989:QTY851996 RDQ851989:RDU851996 RNM851989:RNQ851996 RXI851989:RXM851996 SHE851989:SHI851996 SRA851989:SRE851996 TAW851989:TBA851996 TKS851989:TKW851996 TUO851989:TUS851996 UEK851989:UEO851996 UOG851989:UOK851996 UYC851989:UYG851996 VHY851989:VIC851996 VRU851989:VRY851996 WBQ851989:WBU851996 WLM851989:WLQ851996 WVI851989:WVM851996 C917525:G917532 IW917525:JA917532 SS917525:SW917532 ACO917525:ACS917532 AMK917525:AMO917532 AWG917525:AWK917532 BGC917525:BGG917532 BPY917525:BQC917532 BZU917525:BZY917532 CJQ917525:CJU917532 CTM917525:CTQ917532 DDI917525:DDM917532 DNE917525:DNI917532 DXA917525:DXE917532 EGW917525:EHA917532 EQS917525:EQW917532 FAO917525:FAS917532 FKK917525:FKO917532 FUG917525:FUK917532 GEC917525:GEG917532 GNY917525:GOC917532 GXU917525:GXY917532 HHQ917525:HHU917532 HRM917525:HRQ917532 IBI917525:IBM917532 ILE917525:ILI917532 IVA917525:IVE917532 JEW917525:JFA917532 JOS917525:JOW917532 JYO917525:JYS917532 KIK917525:KIO917532 KSG917525:KSK917532 LCC917525:LCG917532 LLY917525:LMC917532 LVU917525:LVY917532 MFQ917525:MFU917532 MPM917525:MPQ917532 MZI917525:MZM917532 NJE917525:NJI917532 NTA917525:NTE917532 OCW917525:ODA917532 OMS917525:OMW917532 OWO917525:OWS917532 PGK917525:PGO917532 PQG917525:PQK917532 QAC917525:QAG917532 QJY917525:QKC917532 QTU917525:QTY917532 RDQ917525:RDU917532 RNM917525:RNQ917532 RXI917525:RXM917532 SHE917525:SHI917532 SRA917525:SRE917532 TAW917525:TBA917532 TKS917525:TKW917532 TUO917525:TUS917532 UEK917525:UEO917532 UOG917525:UOK917532 UYC917525:UYG917532 VHY917525:VIC917532 VRU917525:VRY917532 WBQ917525:WBU917532 WLM917525:WLQ917532 WVI917525:WVM917532 C983061:G983068 IW983061:JA983068 SS983061:SW983068 ACO983061:ACS983068 AMK983061:AMO983068 AWG983061:AWK983068 BGC983061:BGG983068 BPY983061:BQC983068 BZU983061:BZY983068 CJQ983061:CJU983068 CTM983061:CTQ983068 DDI983061:DDM983068 DNE983061:DNI983068 DXA983061:DXE983068 EGW983061:EHA983068 EQS983061:EQW983068 FAO983061:FAS983068 FKK983061:FKO983068 FUG983061:FUK983068 GEC983061:GEG983068 GNY983061:GOC983068 GXU983061:GXY983068 HHQ983061:HHU983068 HRM983061:HRQ983068 IBI983061:IBM983068 ILE983061:ILI983068 IVA983061:IVE983068 JEW983061:JFA983068 JOS983061:JOW983068 JYO983061:JYS983068 KIK983061:KIO983068 KSG983061:KSK983068 LCC983061:LCG983068 LLY983061:LMC983068 LVU983061:LVY983068 MFQ983061:MFU983068 MPM983061:MPQ983068 MZI983061:MZM983068 NJE983061:NJI983068 NTA983061:NTE983068 OCW983061:ODA983068 OMS983061:OMW983068 OWO983061:OWS983068 PGK983061:PGO983068 PQG983061:PQK983068 QAC983061:QAG983068 QJY983061:QKC983068 QTU983061:QTY983068 RDQ983061:RDU983068 RNM983061:RNQ983068 RXI983061:RXM983068 SHE983061:SHI983068 SRA983061:SRE983068 TAW983061:TBA983068 TKS983061:TKW983068 TUO983061:TUS983068 UEK983061:UEO983068 UOG983061:UOK983068 UYC983061:UYG983068 VHY983061:VIC983068 VRU983061:VRY983068 WBQ983061:WBU983068 WLM983061:WLQ983068 WVI983061:WVM983068 C65622:G65629 IW65622:JA65629 SS65622:SW65629 ACO65622:ACS65629 AMK65622:AMO65629 AWG65622:AWK65629 BGC65622:BGG65629 BPY65622:BQC65629 BZU65622:BZY65629 CJQ65622:CJU65629 CTM65622:CTQ65629 DDI65622:DDM65629 DNE65622:DNI65629 DXA65622:DXE65629 EGW65622:EHA65629 EQS65622:EQW65629 FAO65622:FAS65629 FKK65622:FKO65629 FUG65622:FUK65629 GEC65622:GEG65629 GNY65622:GOC65629 GXU65622:GXY65629 HHQ65622:HHU65629 HRM65622:HRQ65629 IBI65622:IBM65629 ILE65622:ILI65629 IVA65622:IVE65629 JEW65622:JFA65629 JOS65622:JOW65629 JYO65622:JYS65629 KIK65622:KIO65629 KSG65622:KSK65629 LCC65622:LCG65629 LLY65622:LMC65629 LVU65622:LVY65629 MFQ65622:MFU65629 MPM65622:MPQ65629 MZI65622:MZM65629 NJE65622:NJI65629 NTA65622:NTE65629 OCW65622:ODA65629 OMS65622:OMW65629 OWO65622:OWS65629 PGK65622:PGO65629 PQG65622:PQK65629 QAC65622:QAG65629 QJY65622:QKC65629 QTU65622:QTY65629 RDQ65622:RDU65629 RNM65622:RNQ65629 RXI65622:RXM65629 SHE65622:SHI65629 SRA65622:SRE65629 TAW65622:TBA65629 TKS65622:TKW65629 TUO65622:TUS65629 UEK65622:UEO65629 UOG65622:UOK65629 UYC65622:UYG65629 VHY65622:VIC65629 VRU65622:VRY65629 WBQ65622:WBU65629 WLM65622:WLQ65629 WVI65622:WVM65629 C131158:G131165 IW131158:JA131165 SS131158:SW131165 ACO131158:ACS131165 AMK131158:AMO131165 AWG131158:AWK131165 BGC131158:BGG131165 BPY131158:BQC131165 BZU131158:BZY131165 CJQ131158:CJU131165 CTM131158:CTQ131165 DDI131158:DDM131165 DNE131158:DNI131165 DXA131158:DXE131165 EGW131158:EHA131165 EQS131158:EQW131165 FAO131158:FAS131165 FKK131158:FKO131165 FUG131158:FUK131165 GEC131158:GEG131165 GNY131158:GOC131165 GXU131158:GXY131165 HHQ131158:HHU131165 HRM131158:HRQ131165 IBI131158:IBM131165 ILE131158:ILI131165 IVA131158:IVE131165 JEW131158:JFA131165 JOS131158:JOW131165 JYO131158:JYS131165 KIK131158:KIO131165 KSG131158:KSK131165 LCC131158:LCG131165 LLY131158:LMC131165 LVU131158:LVY131165 MFQ131158:MFU131165 MPM131158:MPQ131165 MZI131158:MZM131165 NJE131158:NJI131165 NTA131158:NTE131165 OCW131158:ODA131165 OMS131158:OMW131165 OWO131158:OWS131165 PGK131158:PGO131165 PQG131158:PQK131165 QAC131158:QAG131165 QJY131158:QKC131165 QTU131158:QTY131165 RDQ131158:RDU131165 RNM131158:RNQ131165 RXI131158:RXM131165 SHE131158:SHI131165 SRA131158:SRE131165 TAW131158:TBA131165 TKS131158:TKW131165 TUO131158:TUS131165 UEK131158:UEO131165 UOG131158:UOK131165 UYC131158:UYG131165 VHY131158:VIC131165 VRU131158:VRY131165 WBQ131158:WBU131165 WLM131158:WLQ131165 WVI131158:WVM131165 C196694:G196701 IW196694:JA196701 SS196694:SW196701 ACO196694:ACS196701 AMK196694:AMO196701 AWG196694:AWK196701 BGC196694:BGG196701 BPY196694:BQC196701 BZU196694:BZY196701 CJQ196694:CJU196701 CTM196694:CTQ196701 DDI196694:DDM196701 DNE196694:DNI196701 DXA196694:DXE196701 EGW196694:EHA196701 EQS196694:EQW196701 FAO196694:FAS196701 FKK196694:FKO196701 FUG196694:FUK196701 GEC196694:GEG196701 GNY196694:GOC196701 GXU196694:GXY196701 HHQ196694:HHU196701 HRM196694:HRQ196701 IBI196694:IBM196701 ILE196694:ILI196701 IVA196694:IVE196701 JEW196694:JFA196701 JOS196694:JOW196701 JYO196694:JYS196701 KIK196694:KIO196701 KSG196694:KSK196701 LCC196694:LCG196701 LLY196694:LMC196701 LVU196694:LVY196701 MFQ196694:MFU196701 MPM196694:MPQ196701 MZI196694:MZM196701 NJE196694:NJI196701 NTA196694:NTE196701 OCW196694:ODA196701 OMS196694:OMW196701 OWO196694:OWS196701 PGK196694:PGO196701 PQG196694:PQK196701 QAC196694:QAG196701 QJY196694:QKC196701 QTU196694:QTY196701 RDQ196694:RDU196701 RNM196694:RNQ196701 RXI196694:RXM196701 SHE196694:SHI196701 SRA196694:SRE196701 TAW196694:TBA196701 TKS196694:TKW196701 TUO196694:TUS196701 UEK196694:UEO196701 UOG196694:UOK196701 UYC196694:UYG196701 VHY196694:VIC196701 VRU196694:VRY196701 WBQ196694:WBU196701 WLM196694:WLQ196701 WVI196694:WVM196701 C262230:G262237 IW262230:JA262237 SS262230:SW262237 ACO262230:ACS262237 AMK262230:AMO262237 AWG262230:AWK262237 BGC262230:BGG262237 BPY262230:BQC262237 BZU262230:BZY262237 CJQ262230:CJU262237 CTM262230:CTQ262237 DDI262230:DDM262237 DNE262230:DNI262237 DXA262230:DXE262237 EGW262230:EHA262237 EQS262230:EQW262237 FAO262230:FAS262237 FKK262230:FKO262237 FUG262230:FUK262237 GEC262230:GEG262237 GNY262230:GOC262237 GXU262230:GXY262237 HHQ262230:HHU262237 HRM262230:HRQ262237 IBI262230:IBM262237 ILE262230:ILI262237 IVA262230:IVE262237 JEW262230:JFA262237 JOS262230:JOW262237 JYO262230:JYS262237 KIK262230:KIO262237 KSG262230:KSK262237 LCC262230:LCG262237 LLY262230:LMC262237 LVU262230:LVY262237 MFQ262230:MFU262237 MPM262230:MPQ262237 MZI262230:MZM262237 NJE262230:NJI262237 NTA262230:NTE262237 OCW262230:ODA262237 OMS262230:OMW262237 OWO262230:OWS262237 PGK262230:PGO262237 PQG262230:PQK262237 QAC262230:QAG262237 QJY262230:QKC262237 QTU262230:QTY262237 RDQ262230:RDU262237 RNM262230:RNQ262237 RXI262230:RXM262237 SHE262230:SHI262237 SRA262230:SRE262237 TAW262230:TBA262237 TKS262230:TKW262237 TUO262230:TUS262237 UEK262230:UEO262237 UOG262230:UOK262237 UYC262230:UYG262237 VHY262230:VIC262237 VRU262230:VRY262237 WBQ262230:WBU262237 WLM262230:WLQ262237 WVI262230:WVM262237 C327766:G327773 IW327766:JA327773 SS327766:SW327773 ACO327766:ACS327773 AMK327766:AMO327773 AWG327766:AWK327773 BGC327766:BGG327773 BPY327766:BQC327773 BZU327766:BZY327773 CJQ327766:CJU327773 CTM327766:CTQ327773 DDI327766:DDM327773 DNE327766:DNI327773 DXA327766:DXE327773 EGW327766:EHA327773 EQS327766:EQW327773 FAO327766:FAS327773 FKK327766:FKO327773 FUG327766:FUK327773 GEC327766:GEG327773 GNY327766:GOC327773 GXU327766:GXY327773 HHQ327766:HHU327773 HRM327766:HRQ327773 IBI327766:IBM327773 ILE327766:ILI327773 IVA327766:IVE327773 JEW327766:JFA327773 JOS327766:JOW327773 JYO327766:JYS327773 KIK327766:KIO327773 KSG327766:KSK327773 LCC327766:LCG327773 LLY327766:LMC327773 LVU327766:LVY327773 MFQ327766:MFU327773 MPM327766:MPQ327773 MZI327766:MZM327773 NJE327766:NJI327773 NTA327766:NTE327773 OCW327766:ODA327773 OMS327766:OMW327773 OWO327766:OWS327773 PGK327766:PGO327773 PQG327766:PQK327773 QAC327766:QAG327773 QJY327766:QKC327773 QTU327766:QTY327773 RDQ327766:RDU327773 RNM327766:RNQ327773 RXI327766:RXM327773 SHE327766:SHI327773 SRA327766:SRE327773 TAW327766:TBA327773 TKS327766:TKW327773 TUO327766:TUS327773 UEK327766:UEO327773 UOG327766:UOK327773 UYC327766:UYG327773 VHY327766:VIC327773 VRU327766:VRY327773 WBQ327766:WBU327773 WLM327766:WLQ327773 WVI327766:WVM327773 C393302:G393309 IW393302:JA393309 SS393302:SW393309 ACO393302:ACS393309 AMK393302:AMO393309 AWG393302:AWK393309 BGC393302:BGG393309 BPY393302:BQC393309 BZU393302:BZY393309 CJQ393302:CJU393309 CTM393302:CTQ393309 DDI393302:DDM393309 DNE393302:DNI393309 DXA393302:DXE393309 EGW393302:EHA393309 EQS393302:EQW393309 FAO393302:FAS393309 FKK393302:FKO393309 FUG393302:FUK393309 GEC393302:GEG393309 GNY393302:GOC393309 GXU393302:GXY393309 HHQ393302:HHU393309 HRM393302:HRQ393309 IBI393302:IBM393309 ILE393302:ILI393309 IVA393302:IVE393309 JEW393302:JFA393309 JOS393302:JOW393309 JYO393302:JYS393309 KIK393302:KIO393309 KSG393302:KSK393309 LCC393302:LCG393309 LLY393302:LMC393309 LVU393302:LVY393309 MFQ393302:MFU393309 MPM393302:MPQ393309 MZI393302:MZM393309 NJE393302:NJI393309 NTA393302:NTE393309 OCW393302:ODA393309 OMS393302:OMW393309 OWO393302:OWS393309 PGK393302:PGO393309 PQG393302:PQK393309 QAC393302:QAG393309 QJY393302:QKC393309 QTU393302:QTY393309 RDQ393302:RDU393309 RNM393302:RNQ393309 RXI393302:RXM393309 SHE393302:SHI393309 SRA393302:SRE393309 TAW393302:TBA393309 TKS393302:TKW393309 TUO393302:TUS393309 UEK393302:UEO393309 UOG393302:UOK393309 UYC393302:UYG393309 VHY393302:VIC393309 VRU393302:VRY393309 WBQ393302:WBU393309 WLM393302:WLQ393309 WVI393302:WVM393309 C458838:G458845 IW458838:JA458845 SS458838:SW458845 ACO458838:ACS458845 AMK458838:AMO458845 AWG458838:AWK458845 BGC458838:BGG458845 BPY458838:BQC458845 BZU458838:BZY458845 CJQ458838:CJU458845 CTM458838:CTQ458845 DDI458838:DDM458845 DNE458838:DNI458845 DXA458838:DXE458845 EGW458838:EHA458845 EQS458838:EQW458845 FAO458838:FAS458845 FKK458838:FKO458845 FUG458838:FUK458845 GEC458838:GEG458845 GNY458838:GOC458845 GXU458838:GXY458845 HHQ458838:HHU458845 HRM458838:HRQ458845 IBI458838:IBM458845 ILE458838:ILI458845 IVA458838:IVE458845 JEW458838:JFA458845 JOS458838:JOW458845 JYO458838:JYS458845 KIK458838:KIO458845 KSG458838:KSK458845 LCC458838:LCG458845 LLY458838:LMC458845 LVU458838:LVY458845 MFQ458838:MFU458845 MPM458838:MPQ458845 MZI458838:MZM458845 NJE458838:NJI458845 NTA458838:NTE458845 OCW458838:ODA458845 OMS458838:OMW458845 OWO458838:OWS458845 PGK458838:PGO458845 PQG458838:PQK458845 QAC458838:QAG458845 QJY458838:QKC458845 QTU458838:QTY458845 RDQ458838:RDU458845 RNM458838:RNQ458845 RXI458838:RXM458845 SHE458838:SHI458845 SRA458838:SRE458845 TAW458838:TBA458845 TKS458838:TKW458845 TUO458838:TUS458845 UEK458838:UEO458845 UOG458838:UOK458845 UYC458838:UYG458845 VHY458838:VIC458845 VRU458838:VRY458845 WBQ458838:WBU458845 WLM458838:WLQ458845 WVI458838:WVM458845 C524374:G524381 IW524374:JA524381 SS524374:SW524381 ACO524374:ACS524381 AMK524374:AMO524381 AWG524374:AWK524381 BGC524374:BGG524381 BPY524374:BQC524381 BZU524374:BZY524381 CJQ524374:CJU524381 CTM524374:CTQ524381 DDI524374:DDM524381 DNE524374:DNI524381 DXA524374:DXE524381 EGW524374:EHA524381 EQS524374:EQW524381 FAO524374:FAS524381 FKK524374:FKO524381 FUG524374:FUK524381 GEC524374:GEG524381 GNY524374:GOC524381 GXU524374:GXY524381 HHQ524374:HHU524381 HRM524374:HRQ524381 IBI524374:IBM524381 ILE524374:ILI524381 IVA524374:IVE524381 JEW524374:JFA524381 JOS524374:JOW524381 JYO524374:JYS524381 KIK524374:KIO524381 KSG524374:KSK524381 LCC524374:LCG524381 LLY524374:LMC524381 LVU524374:LVY524381 MFQ524374:MFU524381 MPM524374:MPQ524381 MZI524374:MZM524381 NJE524374:NJI524381 NTA524374:NTE524381 OCW524374:ODA524381 OMS524374:OMW524381 OWO524374:OWS524381 PGK524374:PGO524381 PQG524374:PQK524381 QAC524374:QAG524381 QJY524374:QKC524381 QTU524374:QTY524381 RDQ524374:RDU524381 RNM524374:RNQ524381 RXI524374:RXM524381 SHE524374:SHI524381 SRA524374:SRE524381 TAW524374:TBA524381 TKS524374:TKW524381 TUO524374:TUS524381 UEK524374:UEO524381 UOG524374:UOK524381 UYC524374:UYG524381 VHY524374:VIC524381 VRU524374:VRY524381 WBQ524374:WBU524381 WLM524374:WLQ524381 WVI524374:WVM524381 C589910:G589917 IW589910:JA589917 SS589910:SW589917 ACO589910:ACS589917 AMK589910:AMO589917 AWG589910:AWK589917 BGC589910:BGG589917 BPY589910:BQC589917 BZU589910:BZY589917 CJQ589910:CJU589917 CTM589910:CTQ589917 DDI589910:DDM589917 DNE589910:DNI589917 DXA589910:DXE589917 EGW589910:EHA589917 EQS589910:EQW589917 FAO589910:FAS589917 FKK589910:FKO589917 FUG589910:FUK589917 GEC589910:GEG589917 GNY589910:GOC589917 GXU589910:GXY589917 HHQ589910:HHU589917 HRM589910:HRQ589917 IBI589910:IBM589917 ILE589910:ILI589917 IVA589910:IVE589917 JEW589910:JFA589917 JOS589910:JOW589917 JYO589910:JYS589917 KIK589910:KIO589917 KSG589910:KSK589917 LCC589910:LCG589917 LLY589910:LMC589917 LVU589910:LVY589917 MFQ589910:MFU589917 MPM589910:MPQ589917 MZI589910:MZM589917 NJE589910:NJI589917 NTA589910:NTE589917 OCW589910:ODA589917 OMS589910:OMW589917 OWO589910:OWS589917 PGK589910:PGO589917 PQG589910:PQK589917 QAC589910:QAG589917 QJY589910:QKC589917 QTU589910:QTY589917 RDQ589910:RDU589917 RNM589910:RNQ589917 RXI589910:RXM589917 SHE589910:SHI589917 SRA589910:SRE589917 TAW589910:TBA589917 TKS589910:TKW589917 TUO589910:TUS589917 UEK589910:UEO589917 UOG589910:UOK589917 UYC589910:UYG589917 VHY589910:VIC589917 VRU589910:VRY589917 WBQ589910:WBU589917 WLM589910:WLQ589917 WVI589910:WVM589917 C655446:G655453 IW655446:JA655453 SS655446:SW655453 ACO655446:ACS655453 AMK655446:AMO655453 AWG655446:AWK655453 BGC655446:BGG655453 BPY655446:BQC655453 BZU655446:BZY655453 CJQ655446:CJU655453 CTM655446:CTQ655453 DDI655446:DDM655453 DNE655446:DNI655453 DXA655446:DXE655453 EGW655446:EHA655453 EQS655446:EQW655453 FAO655446:FAS655453 FKK655446:FKO655453 FUG655446:FUK655453 GEC655446:GEG655453 GNY655446:GOC655453 GXU655446:GXY655453 HHQ655446:HHU655453 HRM655446:HRQ655453 IBI655446:IBM655453 ILE655446:ILI655453 IVA655446:IVE655453 JEW655446:JFA655453 JOS655446:JOW655453 JYO655446:JYS655453 KIK655446:KIO655453 KSG655446:KSK655453 LCC655446:LCG655453 LLY655446:LMC655453 LVU655446:LVY655453 MFQ655446:MFU655453 MPM655446:MPQ655453 MZI655446:MZM655453 NJE655446:NJI655453 NTA655446:NTE655453 OCW655446:ODA655453 OMS655446:OMW655453 OWO655446:OWS655453 PGK655446:PGO655453 PQG655446:PQK655453 QAC655446:QAG655453 QJY655446:QKC655453 QTU655446:QTY655453 RDQ655446:RDU655453 RNM655446:RNQ655453 RXI655446:RXM655453 SHE655446:SHI655453 SRA655446:SRE655453 TAW655446:TBA655453 TKS655446:TKW655453 TUO655446:TUS655453 UEK655446:UEO655453 UOG655446:UOK655453 UYC655446:UYG655453 VHY655446:VIC655453 VRU655446:VRY655453 WBQ655446:WBU655453 WLM655446:WLQ655453 WVI655446:WVM655453 C720982:G720989 IW720982:JA720989 SS720982:SW720989 ACO720982:ACS720989 AMK720982:AMO720989 AWG720982:AWK720989 BGC720982:BGG720989 BPY720982:BQC720989 BZU720982:BZY720989 CJQ720982:CJU720989 CTM720982:CTQ720989 DDI720982:DDM720989 DNE720982:DNI720989 DXA720982:DXE720989 EGW720982:EHA720989 EQS720982:EQW720989 FAO720982:FAS720989 FKK720982:FKO720989 FUG720982:FUK720989 GEC720982:GEG720989 GNY720982:GOC720989 GXU720982:GXY720989 HHQ720982:HHU720989 HRM720982:HRQ720989 IBI720982:IBM720989 ILE720982:ILI720989 IVA720982:IVE720989 JEW720982:JFA720989 JOS720982:JOW720989 JYO720982:JYS720989 KIK720982:KIO720989 KSG720982:KSK720989 LCC720982:LCG720989 LLY720982:LMC720989 LVU720982:LVY720989 MFQ720982:MFU720989 MPM720982:MPQ720989 MZI720982:MZM720989 NJE720982:NJI720989 NTA720982:NTE720989 OCW720982:ODA720989 OMS720982:OMW720989 OWO720982:OWS720989 PGK720982:PGO720989 PQG720982:PQK720989 QAC720982:QAG720989 QJY720982:QKC720989 QTU720982:QTY720989 RDQ720982:RDU720989 RNM720982:RNQ720989 RXI720982:RXM720989 SHE720982:SHI720989 SRA720982:SRE720989 TAW720982:TBA720989 TKS720982:TKW720989 TUO720982:TUS720989 UEK720982:UEO720989 UOG720982:UOK720989 UYC720982:UYG720989 VHY720982:VIC720989 VRU720982:VRY720989 WBQ720982:WBU720989 WLM720982:WLQ720989 WVI720982:WVM720989 C786518:G786525 IW786518:JA786525 SS786518:SW786525 ACO786518:ACS786525 AMK786518:AMO786525 AWG786518:AWK786525 BGC786518:BGG786525 BPY786518:BQC786525 BZU786518:BZY786525 CJQ786518:CJU786525 CTM786518:CTQ786525 DDI786518:DDM786525 DNE786518:DNI786525 DXA786518:DXE786525 EGW786518:EHA786525 EQS786518:EQW786525 FAO786518:FAS786525 FKK786518:FKO786525 FUG786518:FUK786525 GEC786518:GEG786525 GNY786518:GOC786525 GXU786518:GXY786525 HHQ786518:HHU786525 HRM786518:HRQ786525 IBI786518:IBM786525 ILE786518:ILI786525 IVA786518:IVE786525 JEW786518:JFA786525 JOS786518:JOW786525 JYO786518:JYS786525 KIK786518:KIO786525 KSG786518:KSK786525 LCC786518:LCG786525 LLY786518:LMC786525 LVU786518:LVY786525 MFQ786518:MFU786525 MPM786518:MPQ786525 MZI786518:MZM786525 NJE786518:NJI786525 NTA786518:NTE786525 OCW786518:ODA786525 OMS786518:OMW786525 OWO786518:OWS786525 PGK786518:PGO786525 PQG786518:PQK786525 QAC786518:QAG786525 QJY786518:QKC786525 QTU786518:QTY786525 RDQ786518:RDU786525 RNM786518:RNQ786525 RXI786518:RXM786525 SHE786518:SHI786525 SRA786518:SRE786525 TAW786518:TBA786525 TKS786518:TKW786525 TUO786518:TUS786525 UEK786518:UEO786525 UOG786518:UOK786525 UYC786518:UYG786525 VHY786518:VIC786525 VRU786518:VRY786525 WBQ786518:WBU786525 WLM786518:WLQ786525 WVI786518:WVM786525 C852054:G852061 IW852054:JA852061 SS852054:SW852061 ACO852054:ACS852061 AMK852054:AMO852061 AWG852054:AWK852061 BGC852054:BGG852061 BPY852054:BQC852061 BZU852054:BZY852061 CJQ852054:CJU852061 CTM852054:CTQ852061 DDI852054:DDM852061 DNE852054:DNI852061 DXA852054:DXE852061 EGW852054:EHA852061 EQS852054:EQW852061 FAO852054:FAS852061 FKK852054:FKO852061 FUG852054:FUK852061 GEC852054:GEG852061 GNY852054:GOC852061 GXU852054:GXY852061 HHQ852054:HHU852061 HRM852054:HRQ852061 IBI852054:IBM852061 ILE852054:ILI852061 IVA852054:IVE852061 JEW852054:JFA852061 JOS852054:JOW852061 JYO852054:JYS852061 KIK852054:KIO852061 KSG852054:KSK852061 LCC852054:LCG852061 LLY852054:LMC852061 LVU852054:LVY852061 MFQ852054:MFU852061 MPM852054:MPQ852061 MZI852054:MZM852061 NJE852054:NJI852061 NTA852054:NTE852061 OCW852054:ODA852061 OMS852054:OMW852061 OWO852054:OWS852061 PGK852054:PGO852061 PQG852054:PQK852061 QAC852054:QAG852061 QJY852054:QKC852061 QTU852054:QTY852061 RDQ852054:RDU852061 RNM852054:RNQ852061 RXI852054:RXM852061 SHE852054:SHI852061 SRA852054:SRE852061 TAW852054:TBA852061 TKS852054:TKW852061 TUO852054:TUS852061 UEK852054:UEO852061 UOG852054:UOK852061 UYC852054:UYG852061 VHY852054:VIC852061 VRU852054:VRY852061 WBQ852054:WBU852061 WLM852054:WLQ852061 WVI852054:WVM852061 C917590:G917597 IW917590:JA917597 SS917590:SW917597 ACO917590:ACS917597 AMK917590:AMO917597 AWG917590:AWK917597 BGC917590:BGG917597 BPY917590:BQC917597 BZU917590:BZY917597 CJQ917590:CJU917597 CTM917590:CTQ917597 DDI917590:DDM917597 DNE917590:DNI917597 DXA917590:DXE917597 EGW917590:EHA917597 EQS917590:EQW917597 FAO917590:FAS917597 FKK917590:FKO917597 FUG917590:FUK917597 GEC917590:GEG917597 GNY917590:GOC917597 GXU917590:GXY917597 HHQ917590:HHU917597 HRM917590:HRQ917597 IBI917590:IBM917597 ILE917590:ILI917597 IVA917590:IVE917597 JEW917590:JFA917597 JOS917590:JOW917597 JYO917590:JYS917597 KIK917590:KIO917597 KSG917590:KSK917597 LCC917590:LCG917597 LLY917590:LMC917597 LVU917590:LVY917597 MFQ917590:MFU917597 MPM917590:MPQ917597 MZI917590:MZM917597 NJE917590:NJI917597 NTA917590:NTE917597 OCW917590:ODA917597 OMS917590:OMW917597 OWO917590:OWS917597 PGK917590:PGO917597 PQG917590:PQK917597 QAC917590:QAG917597 QJY917590:QKC917597 QTU917590:QTY917597 RDQ917590:RDU917597 RNM917590:RNQ917597 RXI917590:RXM917597 SHE917590:SHI917597 SRA917590:SRE917597 TAW917590:TBA917597 TKS917590:TKW917597 TUO917590:TUS917597 UEK917590:UEO917597 UOG917590:UOK917597 UYC917590:UYG917597 VHY917590:VIC917597 VRU917590:VRY917597 WBQ917590:WBU917597 WLM917590:WLQ917597 WVI917590:WVM917597 C983126:G983133 IW983126:JA983133 SS983126:SW983133 ACO983126:ACS983133 AMK983126:AMO983133 AWG983126:AWK983133 BGC983126:BGG983133 BPY983126:BQC983133 BZU983126:BZY983133 CJQ983126:CJU983133 CTM983126:CTQ983133 DDI983126:DDM983133 DNE983126:DNI983133 DXA983126:DXE983133 EGW983126:EHA983133 EQS983126:EQW983133 FAO983126:FAS983133 FKK983126:FKO983133 FUG983126:FUK983133 GEC983126:GEG983133 GNY983126:GOC983133 GXU983126:GXY983133 HHQ983126:HHU983133 HRM983126:HRQ983133 IBI983126:IBM983133 ILE983126:ILI983133 IVA983126:IVE983133 JEW983126:JFA983133 JOS983126:JOW983133 JYO983126:JYS983133 KIK983126:KIO983133 KSG983126:KSK983133 LCC983126:LCG983133 LLY983126:LMC983133 LVU983126:LVY983133 MFQ983126:MFU983133 MPM983126:MPQ983133 MZI983126:MZM983133 NJE983126:NJI983133 NTA983126:NTE983133 OCW983126:ODA983133 OMS983126:OMW983133 OWO983126:OWS983133 PGK983126:PGO983133 PQG983126:PQK983133 QAC983126:QAG983133 QJY983126:QKC983133 QTU983126:QTY983133 RDQ983126:RDU983133 RNM983126:RNQ983133 RXI983126:RXM983133 SHE983126:SHI983133 SRA983126:SRE983133 TAW983126:TBA983133 TKS983126:TKW983133 TUO983126:TUS983133 UEK983126:UEO983133 UOG983126:UOK983133 UYC983126:UYG983133 VHY983126:VIC983133 VRU983126:VRY983133 WBQ983126:WBU983133 WLM983126:WLQ983133 WVI983126:WVM983133 C65583:G65590 IW65583:JA65590 SS65583:SW65590 ACO65583:ACS65590 AMK65583:AMO65590 AWG65583:AWK65590 BGC65583:BGG65590 BPY65583:BQC65590 BZU65583:BZY65590 CJQ65583:CJU65590 CTM65583:CTQ65590 DDI65583:DDM65590 DNE65583:DNI65590 DXA65583:DXE65590 EGW65583:EHA65590 EQS65583:EQW65590 FAO65583:FAS65590 FKK65583:FKO65590 FUG65583:FUK65590 GEC65583:GEG65590 GNY65583:GOC65590 GXU65583:GXY65590 HHQ65583:HHU65590 HRM65583:HRQ65590 IBI65583:IBM65590 ILE65583:ILI65590 IVA65583:IVE65590 JEW65583:JFA65590 JOS65583:JOW65590 JYO65583:JYS65590 KIK65583:KIO65590 KSG65583:KSK65590 LCC65583:LCG65590 LLY65583:LMC65590 LVU65583:LVY65590 MFQ65583:MFU65590 MPM65583:MPQ65590 MZI65583:MZM65590 NJE65583:NJI65590 NTA65583:NTE65590 OCW65583:ODA65590 OMS65583:OMW65590 OWO65583:OWS65590 PGK65583:PGO65590 PQG65583:PQK65590 QAC65583:QAG65590 QJY65583:QKC65590 QTU65583:QTY65590 RDQ65583:RDU65590 RNM65583:RNQ65590 RXI65583:RXM65590 SHE65583:SHI65590 SRA65583:SRE65590 TAW65583:TBA65590 TKS65583:TKW65590 TUO65583:TUS65590 UEK65583:UEO65590 UOG65583:UOK65590 UYC65583:UYG65590 VHY65583:VIC65590 VRU65583:VRY65590 WBQ65583:WBU65590 WLM65583:WLQ65590 WVI65583:WVM65590 C131119:G131126 IW131119:JA131126 SS131119:SW131126 ACO131119:ACS131126 AMK131119:AMO131126 AWG131119:AWK131126 BGC131119:BGG131126 BPY131119:BQC131126 BZU131119:BZY131126 CJQ131119:CJU131126 CTM131119:CTQ131126 DDI131119:DDM131126 DNE131119:DNI131126 DXA131119:DXE131126 EGW131119:EHA131126 EQS131119:EQW131126 FAO131119:FAS131126 FKK131119:FKO131126 FUG131119:FUK131126 GEC131119:GEG131126 GNY131119:GOC131126 GXU131119:GXY131126 HHQ131119:HHU131126 HRM131119:HRQ131126 IBI131119:IBM131126 ILE131119:ILI131126 IVA131119:IVE131126 JEW131119:JFA131126 JOS131119:JOW131126 JYO131119:JYS131126 KIK131119:KIO131126 KSG131119:KSK131126 LCC131119:LCG131126 LLY131119:LMC131126 LVU131119:LVY131126 MFQ131119:MFU131126 MPM131119:MPQ131126 MZI131119:MZM131126 NJE131119:NJI131126 NTA131119:NTE131126 OCW131119:ODA131126 OMS131119:OMW131126 OWO131119:OWS131126 PGK131119:PGO131126 PQG131119:PQK131126 QAC131119:QAG131126 QJY131119:QKC131126 QTU131119:QTY131126 RDQ131119:RDU131126 RNM131119:RNQ131126 RXI131119:RXM131126 SHE131119:SHI131126 SRA131119:SRE131126 TAW131119:TBA131126 TKS131119:TKW131126 TUO131119:TUS131126 UEK131119:UEO131126 UOG131119:UOK131126 UYC131119:UYG131126 VHY131119:VIC131126 VRU131119:VRY131126 WBQ131119:WBU131126 WLM131119:WLQ131126 WVI131119:WVM131126 C196655:G196662 IW196655:JA196662 SS196655:SW196662 ACO196655:ACS196662 AMK196655:AMO196662 AWG196655:AWK196662 BGC196655:BGG196662 BPY196655:BQC196662 BZU196655:BZY196662 CJQ196655:CJU196662 CTM196655:CTQ196662 DDI196655:DDM196662 DNE196655:DNI196662 DXA196655:DXE196662 EGW196655:EHA196662 EQS196655:EQW196662 FAO196655:FAS196662 FKK196655:FKO196662 FUG196655:FUK196662 GEC196655:GEG196662 GNY196655:GOC196662 GXU196655:GXY196662 HHQ196655:HHU196662 HRM196655:HRQ196662 IBI196655:IBM196662 ILE196655:ILI196662 IVA196655:IVE196662 JEW196655:JFA196662 JOS196655:JOW196662 JYO196655:JYS196662 KIK196655:KIO196662 KSG196655:KSK196662 LCC196655:LCG196662 LLY196655:LMC196662 LVU196655:LVY196662 MFQ196655:MFU196662 MPM196655:MPQ196662 MZI196655:MZM196662 NJE196655:NJI196662 NTA196655:NTE196662 OCW196655:ODA196662 OMS196655:OMW196662 OWO196655:OWS196662 PGK196655:PGO196662 PQG196655:PQK196662 QAC196655:QAG196662 QJY196655:QKC196662 QTU196655:QTY196662 RDQ196655:RDU196662 RNM196655:RNQ196662 RXI196655:RXM196662 SHE196655:SHI196662 SRA196655:SRE196662 TAW196655:TBA196662 TKS196655:TKW196662 TUO196655:TUS196662 UEK196655:UEO196662 UOG196655:UOK196662 UYC196655:UYG196662 VHY196655:VIC196662 VRU196655:VRY196662 WBQ196655:WBU196662 WLM196655:WLQ196662 WVI196655:WVM196662 C262191:G262198 IW262191:JA262198 SS262191:SW262198 ACO262191:ACS262198 AMK262191:AMO262198 AWG262191:AWK262198 BGC262191:BGG262198 BPY262191:BQC262198 BZU262191:BZY262198 CJQ262191:CJU262198 CTM262191:CTQ262198 DDI262191:DDM262198 DNE262191:DNI262198 DXA262191:DXE262198 EGW262191:EHA262198 EQS262191:EQW262198 FAO262191:FAS262198 FKK262191:FKO262198 FUG262191:FUK262198 GEC262191:GEG262198 GNY262191:GOC262198 GXU262191:GXY262198 HHQ262191:HHU262198 HRM262191:HRQ262198 IBI262191:IBM262198 ILE262191:ILI262198 IVA262191:IVE262198 JEW262191:JFA262198 JOS262191:JOW262198 JYO262191:JYS262198 KIK262191:KIO262198 KSG262191:KSK262198 LCC262191:LCG262198 LLY262191:LMC262198 LVU262191:LVY262198 MFQ262191:MFU262198 MPM262191:MPQ262198 MZI262191:MZM262198 NJE262191:NJI262198 NTA262191:NTE262198 OCW262191:ODA262198 OMS262191:OMW262198 OWO262191:OWS262198 PGK262191:PGO262198 PQG262191:PQK262198 QAC262191:QAG262198 QJY262191:QKC262198 QTU262191:QTY262198 RDQ262191:RDU262198 RNM262191:RNQ262198 RXI262191:RXM262198 SHE262191:SHI262198 SRA262191:SRE262198 TAW262191:TBA262198 TKS262191:TKW262198 TUO262191:TUS262198 UEK262191:UEO262198 UOG262191:UOK262198 UYC262191:UYG262198 VHY262191:VIC262198 VRU262191:VRY262198 WBQ262191:WBU262198 WLM262191:WLQ262198 WVI262191:WVM262198 C327727:G327734 IW327727:JA327734 SS327727:SW327734 ACO327727:ACS327734 AMK327727:AMO327734 AWG327727:AWK327734 BGC327727:BGG327734 BPY327727:BQC327734 BZU327727:BZY327734 CJQ327727:CJU327734 CTM327727:CTQ327734 DDI327727:DDM327734 DNE327727:DNI327734 DXA327727:DXE327734 EGW327727:EHA327734 EQS327727:EQW327734 FAO327727:FAS327734 FKK327727:FKO327734 FUG327727:FUK327734 GEC327727:GEG327734 GNY327727:GOC327734 GXU327727:GXY327734 HHQ327727:HHU327734 HRM327727:HRQ327734 IBI327727:IBM327734 ILE327727:ILI327734 IVA327727:IVE327734 JEW327727:JFA327734 JOS327727:JOW327734 JYO327727:JYS327734 KIK327727:KIO327734 KSG327727:KSK327734 LCC327727:LCG327734 LLY327727:LMC327734 LVU327727:LVY327734 MFQ327727:MFU327734 MPM327727:MPQ327734 MZI327727:MZM327734 NJE327727:NJI327734 NTA327727:NTE327734 OCW327727:ODA327734 OMS327727:OMW327734 OWO327727:OWS327734 PGK327727:PGO327734 PQG327727:PQK327734 QAC327727:QAG327734 QJY327727:QKC327734 QTU327727:QTY327734 RDQ327727:RDU327734 RNM327727:RNQ327734 RXI327727:RXM327734 SHE327727:SHI327734 SRA327727:SRE327734 TAW327727:TBA327734 TKS327727:TKW327734 TUO327727:TUS327734 UEK327727:UEO327734 UOG327727:UOK327734 UYC327727:UYG327734 VHY327727:VIC327734 VRU327727:VRY327734 WBQ327727:WBU327734 WLM327727:WLQ327734 WVI327727:WVM327734 C393263:G393270 IW393263:JA393270 SS393263:SW393270 ACO393263:ACS393270 AMK393263:AMO393270 AWG393263:AWK393270 BGC393263:BGG393270 BPY393263:BQC393270 BZU393263:BZY393270 CJQ393263:CJU393270 CTM393263:CTQ393270 DDI393263:DDM393270 DNE393263:DNI393270 DXA393263:DXE393270 EGW393263:EHA393270 EQS393263:EQW393270 FAO393263:FAS393270 FKK393263:FKO393270 FUG393263:FUK393270 GEC393263:GEG393270 GNY393263:GOC393270 GXU393263:GXY393270 HHQ393263:HHU393270 HRM393263:HRQ393270 IBI393263:IBM393270 ILE393263:ILI393270 IVA393263:IVE393270 JEW393263:JFA393270 JOS393263:JOW393270 JYO393263:JYS393270 KIK393263:KIO393270 KSG393263:KSK393270 LCC393263:LCG393270 LLY393263:LMC393270 LVU393263:LVY393270 MFQ393263:MFU393270 MPM393263:MPQ393270 MZI393263:MZM393270 NJE393263:NJI393270 NTA393263:NTE393270 OCW393263:ODA393270 OMS393263:OMW393270 OWO393263:OWS393270 PGK393263:PGO393270 PQG393263:PQK393270 QAC393263:QAG393270 QJY393263:QKC393270 QTU393263:QTY393270 RDQ393263:RDU393270 RNM393263:RNQ393270 RXI393263:RXM393270 SHE393263:SHI393270 SRA393263:SRE393270 TAW393263:TBA393270 TKS393263:TKW393270 TUO393263:TUS393270 UEK393263:UEO393270 UOG393263:UOK393270 UYC393263:UYG393270 VHY393263:VIC393270 VRU393263:VRY393270 WBQ393263:WBU393270 WLM393263:WLQ393270 WVI393263:WVM393270 C458799:G458806 IW458799:JA458806 SS458799:SW458806 ACO458799:ACS458806 AMK458799:AMO458806 AWG458799:AWK458806 BGC458799:BGG458806 BPY458799:BQC458806 BZU458799:BZY458806 CJQ458799:CJU458806 CTM458799:CTQ458806 DDI458799:DDM458806 DNE458799:DNI458806 DXA458799:DXE458806 EGW458799:EHA458806 EQS458799:EQW458806 FAO458799:FAS458806 FKK458799:FKO458806 FUG458799:FUK458806 GEC458799:GEG458806 GNY458799:GOC458806 GXU458799:GXY458806 HHQ458799:HHU458806 HRM458799:HRQ458806 IBI458799:IBM458806 ILE458799:ILI458806 IVA458799:IVE458806 JEW458799:JFA458806 JOS458799:JOW458806 JYO458799:JYS458806 KIK458799:KIO458806 KSG458799:KSK458806 LCC458799:LCG458806 LLY458799:LMC458806 LVU458799:LVY458806 MFQ458799:MFU458806 MPM458799:MPQ458806 MZI458799:MZM458806 NJE458799:NJI458806 NTA458799:NTE458806 OCW458799:ODA458806 OMS458799:OMW458806 OWO458799:OWS458806 PGK458799:PGO458806 PQG458799:PQK458806 QAC458799:QAG458806 QJY458799:QKC458806 QTU458799:QTY458806 RDQ458799:RDU458806 RNM458799:RNQ458806 RXI458799:RXM458806 SHE458799:SHI458806 SRA458799:SRE458806 TAW458799:TBA458806 TKS458799:TKW458806 TUO458799:TUS458806 UEK458799:UEO458806 UOG458799:UOK458806 UYC458799:UYG458806 VHY458799:VIC458806 VRU458799:VRY458806 WBQ458799:WBU458806 WLM458799:WLQ458806 WVI458799:WVM458806 C524335:G524342 IW524335:JA524342 SS524335:SW524342 ACO524335:ACS524342 AMK524335:AMO524342 AWG524335:AWK524342 BGC524335:BGG524342 BPY524335:BQC524342 BZU524335:BZY524342 CJQ524335:CJU524342 CTM524335:CTQ524342 DDI524335:DDM524342 DNE524335:DNI524342 DXA524335:DXE524342 EGW524335:EHA524342 EQS524335:EQW524342 FAO524335:FAS524342 FKK524335:FKO524342 FUG524335:FUK524342 GEC524335:GEG524342 GNY524335:GOC524342 GXU524335:GXY524342 HHQ524335:HHU524342 HRM524335:HRQ524342 IBI524335:IBM524342 ILE524335:ILI524342 IVA524335:IVE524342 JEW524335:JFA524342 JOS524335:JOW524342 JYO524335:JYS524342 KIK524335:KIO524342 KSG524335:KSK524342 LCC524335:LCG524342 LLY524335:LMC524342 LVU524335:LVY524342 MFQ524335:MFU524342 MPM524335:MPQ524342 MZI524335:MZM524342 NJE524335:NJI524342 NTA524335:NTE524342 OCW524335:ODA524342 OMS524335:OMW524342 OWO524335:OWS524342 PGK524335:PGO524342 PQG524335:PQK524342 QAC524335:QAG524342 QJY524335:QKC524342 QTU524335:QTY524342 RDQ524335:RDU524342 RNM524335:RNQ524342 RXI524335:RXM524342 SHE524335:SHI524342 SRA524335:SRE524342 TAW524335:TBA524342 TKS524335:TKW524342 TUO524335:TUS524342 UEK524335:UEO524342 UOG524335:UOK524342 UYC524335:UYG524342 VHY524335:VIC524342 VRU524335:VRY524342 WBQ524335:WBU524342 WLM524335:WLQ524342 WVI524335:WVM524342 C589871:G589878 IW589871:JA589878 SS589871:SW589878 ACO589871:ACS589878 AMK589871:AMO589878 AWG589871:AWK589878 BGC589871:BGG589878 BPY589871:BQC589878 BZU589871:BZY589878 CJQ589871:CJU589878 CTM589871:CTQ589878 DDI589871:DDM589878 DNE589871:DNI589878 DXA589871:DXE589878 EGW589871:EHA589878 EQS589871:EQW589878 FAO589871:FAS589878 FKK589871:FKO589878 FUG589871:FUK589878 GEC589871:GEG589878 GNY589871:GOC589878 GXU589871:GXY589878 HHQ589871:HHU589878 HRM589871:HRQ589878 IBI589871:IBM589878 ILE589871:ILI589878 IVA589871:IVE589878 JEW589871:JFA589878 JOS589871:JOW589878 JYO589871:JYS589878 KIK589871:KIO589878 KSG589871:KSK589878 LCC589871:LCG589878 LLY589871:LMC589878 LVU589871:LVY589878 MFQ589871:MFU589878 MPM589871:MPQ589878 MZI589871:MZM589878 NJE589871:NJI589878 NTA589871:NTE589878 OCW589871:ODA589878 OMS589871:OMW589878 OWO589871:OWS589878 PGK589871:PGO589878 PQG589871:PQK589878 QAC589871:QAG589878 QJY589871:QKC589878 QTU589871:QTY589878 RDQ589871:RDU589878 RNM589871:RNQ589878 RXI589871:RXM589878 SHE589871:SHI589878 SRA589871:SRE589878 TAW589871:TBA589878 TKS589871:TKW589878 TUO589871:TUS589878 UEK589871:UEO589878 UOG589871:UOK589878 UYC589871:UYG589878 VHY589871:VIC589878 VRU589871:VRY589878 WBQ589871:WBU589878 WLM589871:WLQ589878 WVI589871:WVM589878 C655407:G655414 IW655407:JA655414 SS655407:SW655414 ACO655407:ACS655414 AMK655407:AMO655414 AWG655407:AWK655414 BGC655407:BGG655414 BPY655407:BQC655414 BZU655407:BZY655414 CJQ655407:CJU655414 CTM655407:CTQ655414 DDI655407:DDM655414 DNE655407:DNI655414 DXA655407:DXE655414 EGW655407:EHA655414 EQS655407:EQW655414 FAO655407:FAS655414 FKK655407:FKO655414 FUG655407:FUK655414 GEC655407:GEG655414 GNY655407:GOC655414 GXU655407:GXY655414 HHQ655407:HHU655414 HRM655407:HRQ655414 IBI655407:IBM655414 ILE655407:ILI655414 IVA655407:IVE655414 JEW655407:JFA655414 JOS655407:JOW655414 JYO655407:JYS655414 KIK655407:KIO655414 KSG655407:KSK655414 LCC655407:LCG655414 LLY655407:LMC655414 LVU655407:LVY655414 MFQ655407:MFU655414 MPM655407:MPQ655414 MZI655407:MZM655414 NJE655407:NJI655414 NTA655407:NTE655414 OCW655407:ODA655414 OMS655407:OMW655414 OWO655407:OWS655414 PGK655407:PGO655414 PQG655407:PQK655414 QAC655407:QAG655414 QJY655407:QKC655414 QTU655407:QTY655414 RDQ655407:RDU655414 RNM655407:RNQ655414 RXI655407:RXM655414 SHE655407:SHI655414 SRA655407:SRE655414 TAW655407:TBA655414 TKS655407:TKW655414 TUO655407:TUS655414 UEK655407:UEO655414 UOG655407:UOK655414 UYC655407:UYG655414 VHY655407:VIC655414 VRU655407:VRY655414 WBQ655407:WBU655414 WLM655407:WLQ655414 WVI655407:WVM655414 C720943:G720950 IW720943:JA720950 SS720943:SW720950 ACO720943:ACS720950 AMK720943:AMO720950 AWG720943:AWK720950 BGC720943:BGG720950 BPY720943:BQC720950 BZU720943:BZY720950 CJQ720943:CJU720950 CTM720943:CTQ720950 DDI720943:DDM720950 DNE720943:DNI720950 DXA720943:DXE720950 EGW720943:EHA720950 EQS720943:EQW720950 FAO720943:FAS720950 FKK720943:FKO720950 FUG720943:FUK720950 GEC720943:GEG720950 GNY720943:GOC720950 GXU720943:GXY720950 HHQ720943:HHU720950 HRM720943:HRQ720950 IBI720943:IBM720950 ILE720943:ILI720950 IVA720943:IVE720950 JEW720943:JFA720950 JOS720943:JOW720950 JYO720943:JYS720950 KIK720943:KIO720950 KSG720943:KSK720950 LCC720943:LCG720950 LLY720943:LMC720950 LVU720943:LVY720950 MFQ720943:MFU720950 MPM720943:MPQ720950 MZI720943:MZM720950 NJE720943:NJI720950 NTA720943:NTE720950 OCW720943:ODA720950 OMS720943:OMW720950 OWO720943:OWS720950 PGK720943:PGO720950 PQG720943:PQK720950 QAC720943:QAG720950 QJY720943:QKC720950 QTU720943:QTY720950 RDQ720943:RDU720950 RNM720943:RNQ720950 RXI720943:RXM720950 SHE720943:SHI720950 SRA720943:SRE720950 TAW720943:TBA720950 TKS720943:TKW720950 TUO720943:TUS720950 UEK720943:UEO720950 UOG720943:UOK720950 UYC720943:UYG720950 VHY720943:VIC720950 VRU720943:VRY720950 WBQ720943:WBU720950 WLM720943:WLQ720950 WVI720943:WVM720950 C786479:G786486 IW786479:JA786486 SS786479:SW786486 ACO786479:ACS786486 AMK786479:AMO786486 AWG786479:AWK786486 BGC786479:BGG786486 BPY786479:BQC786486 BZU786479:BZY786486 CJQ786479:CJU786486 CTM786479:CTQ786486 DDI786479:DDM786486 DNE786479:DNI786486 DXA786479:DXE786486 EGW786479:EHA786486 EQS786479:EQW786486 FAO786479:FAS786486 FKK786479:FKO786486 FUG786479:FUK786486 GEC786479:GEG786486 GNY786479:GOC786486 GXU786479:GXY786486 HHQ786479:HHU786486 HRM786479:HRQ786486 IBI786479:IBM786486 ILE786479:ILI786486 IVA786479:IVE786486 JEW786479:JFA786486 JOS786479:JOW786486 JYO786479:JYS786486 KIK786479:KIO786486 KSG786479:KSK786486 LCC786479:LCG786486 LLY786479:LMC786486 LVU786479:LVY786486 MFQ786479:MFU786486 MPM786479:MPQ786486 MZI786479:MZM786486 NJE786479:NJI786486 NTA786479:NTE786486 OCW786479:ODA786486 OMS786479:OMW786486 OWO786479:OWS786486 PGK786479:PGO786486 PQG786479:PQK786486 QAC786479:QAG786486 QJY786479:QKC786486 QTU786479:QTY786486 RDQ786479:RDU786486 RNM786479:RNQ786486 RXI786479:RXM786486 SHE786479:SHI786486 SRA786479:SRE786486 TAW786479:TBA786486 TKS786479:TKW786486 TUO786479:TUS786486 UEK786479:UEO786486 UOG786479:UOK786486 UYC786479:UYG786486 VHY786479:VIC786486 VRU786479:VRY786486 WBQ786479:WBU786486 WLM786479:WLQ786486 WVI786479:WVM786486 C852015:G852022 IW852015:JA852022 SS852015:SW852022 ACO852015:ACS852022 AMK852015:AMO852022 AWG852015:AWK852022 BGC852015:BGG852022 BPY852015:BQC852022 BZU852015:BZY852022 CJQ852015:CJU852022 CTM852015:CTQ852022 DDI852015:DDM852022 DNE852015:DNI852022 DXA852015:DXE852022 EGW852015:EHA852022 EQS852015:EQW852022 FAO852015:FAS852022 FKK852015:FKO852022 FUG852015:FUK852022 GEC852015:GEG852022 GNY852015:GOC852022 GXU852015:GXY852022 HHQ852015:HHU852022 HRM852015:HRQ852022 IBI852015:IBM852022 ILE852015:ILI852022 IVA852015:IVE852022 JEW852015:JFA852022 JOS852015:JOW852022 JYO852015:JYS852022 KIK852015:KIO852022 KSG852015:KSK852022 LCC852015:LCG852022 LLY852015:LMC852022 LVU852015:LVY852022 MFQ852015:MFU852022 MPM852015:MPQ852022 MZI852015:MZM852022 NJE852015:NJI852022 NTA852015:NTE852022 OCW852015:ODA852022 OMS852015:OMW852022 OWO852015:OWS852022 PGK852015:PGO852022 PQG852015:PQK852022 QAC852015:QAG852022 QJY852015:QKC852022 QTU852015:QTY852022 RDQ852015:RDU852022 RNM852015:RNQ852022 RXI852015:RXM852022 SHE852015:SHI852022 SRA852015:SRE852022 TAW852015:TBA852022 TKS852015:TKW852022 TUO852015:TUS852022 UEK852015:UEO852022 UOG852015:UOK852022 UYC852015:UYG852022 VHY852015:VIC852022 VRU852015:VRY852022 WBQ852015:WBU852022 WLM852015:WLQ852022 WVI852015:WVM852022 C917551:G917558 IW917551:JA917558 SS917551:SW917558 ACO917551:ACS917558 AMK917551:AMO917558 AWG917551:AWK917558 BGC917551:BGG917558 BPY917551:BQC917558 BZU917551:BZY917558 CJQ917551:CJU917558 CTM917551:CTQ917558 DDI917551:DDM917558 DNE917551:DNI917558 DXA917551:DXE917558 EGW917551:EHA917558 EQS917551:EQW917558 FAO917551:FAS917558 FKK917551:FKO917558 FUG917551:FUK917558 GEC917551:GEG917558 GNY917551:GOC917558 GXU917551:GXY917558 HHQ917551:HHU917558 HRM917551:HRQ917558 IBI917551:IBM917558 ILE917551:ILI917558 IVA917551:IVE917558 JEW917551:JFA917558 JOS917551:JOW917558 JYO917551:JYS917558 KIK917551:KIO917558 KSG917551:KSK917558 LCC917551:LCG917558 LLY917551:LMC917558 LVU917551:LVY917558 MFQ917551:MFU917558 MPM917551:MPQ917558 MZI917551:MZM917558 NJE917551:NJI917558 NTA917551:NTE917558 OCW917551:ODA917558 OMS917551:OMW917558 OWO917551:OWS917558 PGK917551:PGO917558 PQG917551:PQK917558 QAC917551:QAG917558 QJY917551:QKC917558 QTU917551:QTY917558 RDQ917551:RDU917558 RNM917551:RNQ917558 RXI917551:RXM917558 SHE917551:SHI917558 SRA917551:SRE917558 TAW917551:TBA917558 TKS917551:TKW917558 TUO917551:TUS917558 UEK917551:UEO917558 UOG917551:UOK917558 UYC917551:UYG917558 VHY917551:VIC917558 VRU917551:VRY917558 WBQ917551:WBU917558 WLM917551:WLQ917558 WVI917551:WVM917558 C983087:G983094 IW983087:JA983094 SS983087:SW983094 ACO983087:ACS983094 AMK983087:AMO983094 AWG983087:AWK983094 BGC983087:BGG983094 BPY983087:BQC983094 BZU983087:BZY983094 CJQ983087:CJU983094 CTM983087:CTQ983094 DDI983087:DDM983094 DNE983087:DNI983094 DXA983087:DXE983094 EGW983087:EHA983094 EQS983087:EQW983094 FAO983087:FAS983094 FKK983087:FKO983094 FUG983087:FUK983094 GEC983087:GEG983094 GNY983087:GOC983094 GXU983087:GXY983094 HHQ983087:HHU983094 HRM983087:HRQ983094 IBI983087:IBM983094 ILE983087:ILI983094 IVA983087:IVE983094 JEW983087:JFA983094 JOS983087:JOW983094 JYO983087:JYS983094 KIK983087:KIO983094 KSG983087:KSK983094 LCC983087:LCG983094 LLY983087:LMC983094 LVU983087:LVY983094 MFQ983087:MFU983094 MPM983087:MPQ983094 MZI983087:MZM983094 NJE983087:NJI983094 NTA983087:NTE983094 OCW983087:ODA983094 OMS983087:OMW983094 OWO983087:OWS983094 PGK983087:PGO983094 PQG983087:PQK983094 QAC983087:QAG983094 QJY983087:QKC983094 QTU983087:QTY983094 RDQ983087:RDU983094 RNM983087:RNQ983094 RXI983087:RXM983094 SHE983087:SHI983094 SRA983087:SRE983094 TAW983087:TBA983094 TKS983087:TKW983094 TUO983087:TUS983094 UEK983087:UEO983094 UOG983087:UOK983094 UYC983087:UYG983094 VHY983087:VIC983094 VRU983087:VRY983094 WBQ983087:WBU983094 WLM983087:WLQ983094 WVI983087:WVM983094 C65596:G65603 IW65596:JA65603 SS65596:SW65603 ACO65596:ACS65603 AMK65596:AMO65603 AWG65596:AWK65603 BGC65596:BGG65603 BPY65596:BQC65603 BZU65596:BZY65603 CJQ65596:CJU65603 CTM65596:CTQ65603 DDI65596:DDM65603 DNE65596:DNI65603 DXA65596:DXE65603 EGW65596:EHA65603 EQS65596:EQW65603 FAO65596:FAS65603 FKK65596:FKO65603 FUG65596:FUK65603 GEC65596:GEG65603 GNY65596:GOC65603 GXU65596:GXY65603 HHQ65596:HHU65603 HRM65596:HRQ65603 IBI65596:IBM65603 ILE65596:ILI65603 IVA65596:IVE65603 JEW65596:JFA65603 JOS65596:JOW65603 JYO65596:JYS65603 KIK65596:KIO65603 KSG65596:KSK65603 LCC65596:LCG65603 LLY65596:LMC65603 LVU65596:LVY65603 MFQ65596:MFU65603 MPM65596:MPQ65603 MZI65596:MZM65603 NJE65596:NJI65603 NTA65596:NTE65603 OCW65596:ODA65603 OMS65596:OMW65603 OWO65596:OWS65603 PGK65596:PGO65603 PQG65596:PQK65603 QAC65596:QAG65603 QJY65596:QKC65603 QTU65596:QTY65603 RDQ65596:RDU65603 RNM65596:RNQ65603 RXI65596:RXM65603 SHE65596:SHI65603 SRA65596:SRE65603 TAW65596:TBA65603 TKS65596:TKW65603 TUO65596:TUS65603 UEK65596:UEO65603 UOG65596:UOK65603 UYC65596:UYG65603 VHY65596:VIC65603 VRU65596:VRY65603 WBQ65596:WBU65603 WLM65596:WLQ65603 WVI65596:WVM65603 C131132:G131139 IW131132:JA131139 SS131132:SW131139 ACO131132:ACS131139 AMK131132:AMO131139 AWG131132:AWK131139 BGC131132:BGG131139 BPY131132:BQC131139 BZU131132:BZY131139 CJQ131132:CJU131139 CTM131132:CTQ131139 DDI131132:DDM131139 DNE131132:DNI131139 DXA131132:DXE131139 EGW131132:EHA131139 EQS131132:EQW131139 FAO131132:FAS131139 FKK131132:FKO131139 FUG131132:FUK131139 GEC131132:GEG131139 GNY131132:GOC131139 GXU131132:GXY131139 HHQ131132:HHU131139 HRM131132:HRQ131139 IBI131132:IBM131139 ILE131132:ILI131139 IVA131132:IVE131139 JEW131132:JFA131139 JOS131132:JOW131139 JYO131132:JYS131139 KIK131132:KIO131139 KSG131132:KSK131139 LCC131132:LCG131139 LLY131132:LMC131139 LVU131132:LVY131139 MFQ131132:MFU131139 MPM131132:MPQ131139 MZI131132:MZM131139 NJE131132:NJI131139 NTA131132:NTE131139 OCW131132:ODA131139 OMS131132:OMW131139 OWO131132:OWS131139 PGK131132:PGO131139 PQG131132:PQK131139 QAC131132:QAG131139 QJY131132:QKC131139 QTU131132:QTY131139 RDQ131132:RDU131139 RNM131132:RNQ131139 RXI131132:RXM131139 SHE131132:SHI131139 SRA131132:SRE131139 TAW131132:TBA131139 TKS131132:TKW131139 TUO131132:TUS131139 UEK131132:UEO131139 UOG131132:UOK131139 UYC131132:UYG131139 VHY131132:VIC131139 VRU131132:VRY131139 WBQ131132:WBU131139 WLM131132:WLQ131139 WVI131132:WVM131139 C196668:G196675 IW196668:JA196675 SS196668:SW196675 ACO196668:ACS196675 AMK196668:AMO196675 AWG196668:AWK196675 BGC196668:BGG196675 BPY196668:BQC196675 BZU196668:BZY196675 CJQ196668:CJU196675 CTM196668:CTQ196675 DDI196668:DDM196675 DNE196668:DNI196675 DXA196668:DXE196675 EGW196668:EHA196675 EQS196668:EQW196675 FAO196668:FAS196675 FKK196668:FKO196675 FUG196668:FUK196675 GEC196668:GEG196675 GNY196668:GOC196675 GXU196668:GXY196675 HHQ196668:HHU196675 HRM196668:HRQ196675 IBI196668:IBM196675 ILE196668:ILI196675 IVA196668:IVE196675 JEW196668:JFA196675 JOS196668:JOW196675 JYO196668:JYS196675 KIK196668:KIO196675 KSG196668:KSK196675 LCC196668:LCG196675 LLY196668:LMC196675 LVU196668:LVY196675 MFQ196668:MFU196675 MPM196668:MPQ196675 MZI196668:MZM196675 NJE196668:NJI196675 NTA196668:NTE196675 OCW196668:ODA196675 OMS196668:OMW196675 OWO196668:OWS196675 PGK196668:PGO196675 PQG196668:PQK196675 QAC196668:QAG196675 QJY196668:QKC196675 QTU196668:QTY196675 RDQ196668:RDU196675 RNM196668:RNQ196675 RXI196668:RXM196675 SHE196668:SHI196675 SRA196668:SRE196675 TAW196668:TBA196675 TKS196668:TKW196675 TUO196668:TUS196675 UEK196668:UEO196675 UOG196668:UOK196675 UYC196668:UYG196675 VHY196668:VIC196675 VRU196668:VRY196675 WBQ196668:WBU196675 WLM196668:WLQ196675 WVI196668:WVM196675 C262204:G262211 IW262204:JA262211 SS262204:SW262211 ACO262204:ACS262211 AMK262204:AMO262211 AWG262204:AWK262211 BGC262204:BGG262211 BPY262204:BQC262211 BZU262204:BZY262211 CJQ262204:CJU262211 CTM262204:CTQ262211 DDI262204:DDM262211 DNE262204:DNI262211 DXA262204:DXE262211 EGW262204:EHA262211 EQS262204:EQW262211 FAO262204:FAS262211 FKK262204:FKO262211 FUG262204:FUK262211 GEC262204:GEG262211 GNY262204:GOC262211 GXU262204:GXY262211 HHQ262204:HHU262211 HRM262204:HRQ262211 IBI262204:IBM262211 ILE262204:ILI262211 IVA262204:IVE262211 JEW262204:JFA262211 JOS262204:JOW262211 JYO262204:JYS262211 KIK262204:KIO262211 KSG262204:KSK262211 LCC262204:LCG262211 LLY262204:LMC262211 LVU262204:LVY262211 MFQ262204:MFU262211 MPM262204:MPQ262211 MZI262204:MZM262211 NJE262204:NJI262211 NTA262204:NTE262211 OCW262204:ODA262211 OMS262204:OMW262211 OWO262204:OWS262211 PGK262204:PGO262211 PQG262204:PQK262211 QAC262204:QAG262211 QJY262204:QKC262211 QTU262204:QTY262211 RDQ262204:RDU262211 RNM262204:RNQ262211 RXI262204:RXM262211 SHE262204:SHI262211 SRA262204:SRE262211 TAW262204:TBA262211 TKS262204:TKW262211 TUO262204:TUS262211 UEK262204:UEO262211 UOG262204:UOK262211 UYC262204:UYG262211 VHY262204:VIC262211 VRU262204:VRY262211 WBQ262204:WBU262211 WLM262204:WLQ262211 WVI262204:WVM262211 C327740:G327747 IW327740:JA327747 SS327740:SW327747 ACO327740:ACS327747 AMK327740:AMO327747 AWG327740:AWK327747 BGC327740:BGG327747 BPY327740:BQC327747 BZU327740:BZY327747 CJQ327740:CJU327747 CTM327740:CTQ327747 DDI327740:DDM327747 DNE327740:DNI327747 DXA327740:DXE327747 EGW327740:EHA327747 EQS327740:EQW327747 FAO327740:FAS327747 FKK327740:FKO327747 FUG327740:FUK327747 GEC327740:GEG327747 GNY327740:GOC327747 GXU327740:GXY327747 HHQ327740:HHU327747 HRM327740:HRQ327747 IBI327740:IBM327747 ILE327740:ILI327747 IVA327740:IVE327747 JEW327740:JFA327747 JOS327740:JOW327747 JYO327740:JYS327747 KIK327740:KIO327747 KSG327740:KSK327747 LCC327740:LCG327747 LLY327740:LMC327747 LVU327740:LVY327747 MFQ327740:MFU327747 MPM327740:MPQ327747 MZI327740:MZM327747 NJE327740:NJI327747 NTA327740:NTE327747 OCW327740:ODA327747 OMS327740:OMW327747 OWO327740:OWS327747 PGK327740:PGO327747 PQG327740:PQK327747 QAC327740:QAG327747 QJY327740:QKC327747 QTU327740:QTY327747 RDQ327740:RDU327747 RNM327740:RNQ327747 RXI327740:RXM327747 SHE327740:SHI327747 SRA327740:SRE327747 TAW327740:TBA327747 TKS327740:TKW327747 TUO327740:TUS327747 UEK327740:UEO327747 UOG327740:UOK327747 UYC327740:UYG327747 VHY327740:VIC327747 VRU327740:VRY327747 WBQ327740:WBU327747 WLM327740:WLQ327747 WVI327740:WVM327747 C393276:G393283 IW393276:JA393283 SS393276:SW393283 ACO393276:ACS393283 AMK393276:AMO393283 AWG393276:AWK393283 BGC393276:BGG393283 BPY393276:BQC393283 BZU393276:BZY393283 CJQ393276:CJU393283 CTM393276:CTQ393283 DDI393276:DDM393283 DNE393276:DNI393283 DXA393276:DXE393283 EGW393276:EHA393283 EQS393276:EQW393283 FAO393276:FAS393283 FKK393276:FKO393283 FUG393276:FUK393283 GEC393276:GEG393283 GNY393276:GOC393283 GXU393276:GXY393283 HHQ393276:HHU393283 HRM393276:HRQ393283 IBI393276:IBM393283 ILE393276:ILI393283 IVA393276:IVE393283 JEW393276:JFA393283 JOS393276:JOW393283 JYO393276:JYS393283 KIK393276:KIO393283 KSG393276:KSK393283 LCC393276:LCG393283 LLY393276:LMC393283 LVU393276:LVY393283 MFQ393276:MFU393283 MPM393276:MPQ393283 MZI393276:MZM393283 NJE393276:NJI393283 NTA393276:NTE393283 OCW393276:ODA393283 OMS393276:OMW393283 OWO393276:OWS393283 PGK393276:PGO393283 PQG393276:PQK393283 QAC393276:QAG393283 QJY393276:QKC393283 QTU393276:QTY393283 RDQ393276:RDU393283 RNM393276:RNQ393283 RXI393276:RXM393283 SHE393276:SHI393283 SRA393276:SRE393283 TAW393276:TBA393283 TKS393276:TKW393283 TUO393276:TUS393283 UEK393276:UEO393283 UOG393276:UOK393283 UYC393276:UYG393283 VHY393276:VIC393283 VRU393276:VRY393283 WBQ393276:WBU393283 WLM393276:WLQ393283 WVI393276:WVM393283 C458812:G458819 IW458812:JA458819 SS458812:SW458819 ACO458812:ACS458819 AMK458812:AMO458819 AWG458812:AWK458819 BGC458812:BGG458819 BPY458812:BQC458819 BZU458812:BZY458819 CJQ458812:CJU458819 CTM458812:CTQ458819 DDI458812:DDM458819 DNE458812:DNI458819 DXA458812:DXE458819 EGW458812:EHA458819 EQS458812:EQW458819 FAO458812:FAS458819 FKK458812:FKO458819 FUG458812:FUK458819 GEC458812:GEG458819 GNY458812:GOC458819 GXU458812:GXY458819 HHQ458812:HHU458819 HRM458812:HRQ458819 IBI458812:IBM458819 ILE458812:ILI458819 IVA458812:IVE458819 JEW458812:JFA458819 JOS458812:JOW458819 JYO458812:JYS458819 KIK458812:KIO458819 KSG458812:KSK458819 LCC458812:LCG458819 LLY458812:LMC458819 LVU458812:LVY458819 MFQ458812:MFU458819 MPM458812:MPQ458819 MZI458812:MZM458819 NJE458812:NJI458819 NTA458812:NTE458819 OCW458812:ODA458819 OMS458812:OMW458819 OWO458812:OWS458819 PGK458812:PGO458819 PQG458812:PQK458819 QAC458812:QAG458819 QJY458812:QKC458819 QTU458812:QTY458819 RDQ458812:RDU458819 RNM458812:RNQ458819 RXI458812:RXM458819 SHE458812:SHI458819 SRA458812:SRE458819 TAW458812:TBA458819 TKS458812:TKW458819 TUO458812:TUS458819 UEK458812:UEO458819 UOG458812:UOK458819 UYC458812:UYG458819 VHY458812:VIC458819 VRU458812:VRY458819 WBQ458812:WBU458819 WLM458812:WLQ458819 WVI458812:WVM458819 C524348:G524355 IW524348:JA524355 SS524348:SW524355 ACO524348:ACS524355 AMK524348:AMO524355 AWG524348:AWK524355 BGC524348:BGG524355 BPY524348:BQC524355 BZU524348:BZY524355 CJQ524348:CJU524355 CTM524348:CTQ524355 DDI524348:DDM524355 DNE524348:DNI524355 DXA524348:DXE524355 EGW524348:EHA524355 EQS524348:EQW524355 FAO524348:FAS524355 FKK524348:FKO524355 FUG524348:FUK524355 GEC524348:GEG524355 GNY524348:GOC524355 GXU524348:GXY524355 HHQ524348:HHU524355 HRM524348:HRQ524355 IBI524348:IBM524355 ILE524348:ILI524355 IVA524348:IVE524355 JEW524348:JFA524355 JOS524348:JOW524355 JYO524348:JYS524355 KIK524348:KIO524355 KSG524348:KSK524355 LCC524348:LCG524355 LLY524348:LMC524355 LVU524348:LVY524355 MFQ524348:MFU524355 MPM524348:MPQ524355 MZI524348:MZM524355 NJE524348:NJI524355 NTA524348:NTE524355 OCW524348:ODA524355 OMS524348:OMW524355 OWO524348:OWS524355 PGK524348:PGO524355 PQG524348:PQK524355 QAC524348:QAG524355 QJY524348:QKC524355 QTU524348:QTY524355 RDQ524348:RDU524355 RNM524348:RNQ524355 RXI524348:RXM524355 SHE524348:SHI524355 SRA524348:SRE524355 TAW524348:TBA524355 TKS524348:TKW524355 TUO524348:TUS524355 UEK524348:UEO524355 UOG524348:UOK524355 UYC524348:UYG524355 VHY524348:VIC524355 VRU524348:VRY524355 WBQ524348:WBU524355 WLM524348:WLQ524355 WVI524348:WVM524355 C589884:G589891 IW589884:JA589891 SS589884:SW589891 ACO589884:ACS589891 AMK589884:AMO589891 AWG589884:AWK589891 BGC589884:BGG589891 BPY589884:BQC589891 BZU589884:BZY589891 CJQ589884:CJU589891 CTM589884:CTQ589891 DDI589884:DDM589891 DNE589884:DNI589891 DXA589884:DXE589891 EGW589884:EHA589891 EQS589884:EQW589891 FAO589884:FAS589891 FKK589884:FKO589891 FUG589884:FUK589891 GEC589884:GEG589891 GNY589884:GOC589891 GXU589884:GXY589891 HHQ589884:HHU589891 HRM589884:HRQ589891 IBI589884:IBM589891 ILE589884:ILI589891 IVA589884:IVE589891 JEW589884:JFA589891 JOS589884:JOW589891 JYO589884:JYS589891 KIK589884:KIO589891 KSG589884:KSK589891 LCC589884:LCG589891 LLY589884:LMC589891 LVU589884:LVY589891 MFQ589884:MFU589891 MPM589884:MPQ589891 MZI589884:MZM589891 NJE589884:NJI589891 NTA589884:NTE589891 OCW589884:ODA589891 OMS589884:OMW589891 OWO589884:OWS589891 PGK589884:PGO589891 PQG589884:PQK589891 QAC589884:QAG589891 QJY589884:QKC589891 QTU589884:QTY589891 RDQ589884:RDU589891 RNM589884:RNQ589891 RXI589884:RXM589891 SHE589884:SHI589891 SRA589884:SRE589891 TAW589884:TBA589891 TKS589884:TKW589891 TUO589884:TUS589891 UEK589884:UEO589891 UOG589884:UOK589891 UYC589884:UYG589891 VHY589884:VIC589891 VRU589884:VRY589891 WBQ589884:WBU589891 WLM589884:WLQ589891 WVI589884:WVM589891 C655420:G655427 IW655420:JA655427 SS655420:SW655427 ACO655420:ACS655427 AMK655420:AMO655427 AWG655420:AWK655427 BGC655420:BGG655427 BPY655420:BQC655427 BZU655420:BZY655427 CJQ655420:CJU655427 CTM655420:CTQ655427 DDI655420:DDM655427 DNE655420:DNI655427 DXA655420:DXE655427 EGW655420:EHA655427 EQS655420:EQW655427 FAO655420:FAS655427 FKK655420:FKO655427 FUG655420:FUK655427 GEC655420:GEG655427 GNY655420:GOC655427 GXU655420:GXY655427 HHQ655420:HHU655427 HRM655420:HRQ655427 IBI655420:IBM655427 ILE655420:ILI655427 IVA655420:IVE655427 JEW655420:JFA655427 JOS655420:JOW655427 JYO655420:JYS655427 KIK655420:KIO655427 KSG655420:KSK655427 LCC655420:LCG655427 LLY655420:LMC655427 LVU655420:LVY655427 MFQ655420:MFU655427 MPM655420:MPQ655427 MZI655420:MZM655427 NJE655420:NJI655427 NTA655420:NTE655427 OCW655420:ODA655427 OMS655420:OMW655427 OWO655420:OWS655427 PGK655420:PGO655427 PQG655420:PQK655427 QAC655420:QAG655427 QJY655420:QKC655427 QTU655420:QTY655427 RDQ655420:RDU655427 RNM655420:RNQ655427 RXI655420:RXM655427 SHE655420:SHI655427 SRA655420:SRE655427 TAW655420:TBA655427 TKS655420:TKW655427 TUO655420:TUS655427 UEK655420:UEO655427 UOG655420:UOK655427 UYC655420:UYG655427 VHY655420:VIC655427 VRU655420:VRY655427 WBQ655420:WBU655427 WLM655420:WLQ655427 WVI655420:WVM655427 C720956:G720963 IW720956:JA720963 SS720956:SW720963 ACO720956:ACS720963 AMK720956:AMO720963 AWG720956:AWK720963 BGC720956:BGG720963 BPY720956:BQC720963 BZU720956:BZY720963 CJQ720956:CJU720963 CTM720956:CTQ720963 DDI720956:DDM720963 DNE720956:DNI720963 DXA720956:DXE720963 EGW720956:EHA720963 EQS720956:EQW720963 FAO720956:FAS720963 FKK720956:FKO720963 FUG720956:FUK720963 GEC720956:GEG720963 GNY720956:GOC720963 GXU720956:GXY720963 HHQ720956:HHU720963 HRM720956:HRQ720963 IBI720956:IBM720963 ILE720956:ILI720963 IVA720956:IVE720963 JEW720956:JFA720963 JOS720956:JOW720963 JYO720956:JYS720963 KIK720956:KIO720963 KSG720956:KSK720963 LCC720956:LCG720963 LLY720956:LMC720963 LVU720956:LVY720963 MFQ720956:MFU720963 MPM720956:MPQ720963 MZI720956:MZM720963 NJE720956:NJI720963 NTA720956:NTE720963 OCW720956:ODA720963 OMS720956:OMW720963 OWO720956:OWS720963 PGK720956:PGO720963 PQG720956:PQK720963 QAC720956:QAG720963 QJY720956:QKC720963 QTU720956:QTY720963 RDQ720956:RDU720963 RNM720956:RNQ720963 RXI720956:RXM720963 SHE720956:SHI720963 SRA720956:SRE720963 TAW720956:TBA720963 TKS720956:TKW720963 TUO720956:TUS720963 UEK720956:UEO720963 UOG720956:UOK720963 UYC720956:UYG720963 VHY720956:VIC720963 VRU720956:VRY720963 WBQ720956:WBU720963 WLM720956:WLQ720963 WVI720956:WVM720963 C786492:G786499 IW786492:JA786499 SS786492:SW786499 ACO786492:ACS786499 AMK786492:AMO786499 AWG786492:AWK786499 BGC786492:BGG786499 BPY786492:BQC786499 BZU786492:BZY786499 CJQ786492:CJU786499 CTM786492:CTQ786499 DDI786492:DDM786499 DNE786492:DNI786499 DXA786492:DXE786499 EGW786492:EHA786499 EQS786492:EQW786499 FAO786492:FAS786499 FKK786492:FKO786499 FUG786492:FUK786499 GEC786492:GEG786499 GNY786492:GOC786499 GXU786492:GXY786499 HHQ786492:HHU786499 HRM786492:HRQ786499 IBI786492:IBM786499 ILE786492:ILI786499 IVA786492:IVE786499 JEW786492:JFA786499 JOS786492:JOW786499 JYO786492:JYS786499 KIK786492:KIO786499 KSG786492:KSK786499 LCC786492:LCG786499 LLY786492:LMC786499 LVU786492:LVY786499 MFQ786492:MFU786499 MPM786492:MPQ786499 MZI786492:MZM786499 NJE786492:NJI786499 NTA786492:NTE786499 OCW786492:ODA786499 OMS786492:OMW786499 OWO786492:OWS786499 PGK786492:PGO786499 PQG786492:PQK786499 QAC786492:QAG786499 QJY786492:QKC786499 QTU786492:QTY786499 RDQ786492:RDU786499 RNM786492:RNQ786499 RXI786492:RXM786499 SHE786492:SHI786499 SRA786492:SRE786499 TAW786492:TBA786499 TKS786492:TKW786499 TUO786492:TUS786499 UEK786492:UEO786499 UOG786492:UOK786499 UYC786492:UYG786499 VHY786492:VIC786499 VRU786492:VRY786499 WBQ786492:WBU786499 WLM786492:WLQ786499 WVI786492:WVM786499 C852028:G852035 IW852028:JA852035 SS852028:SW852035 ACO852028:ACS852035 AMK852028:AMO852035 AWG852028:AWK852035 BGC852028:BGG852035 BPY852028:BQC852035 BZU852028:BZY852035 CJQ852028:CJU852035 CTM852028:CTQ852035 DDI852028:DDM852035 DNE852028:DNI852035 DXA852028:DXE852035 EGW852028:EHA852035 EQS852028:EQW852035 FAO852028:FAS852035 FKK852028:FKO852035 FUG852028:FUK852035 GEC852028:GEG852035 GNY852028:GOC852035 GXU852028:GXY852035 HHQ852028:HHU852035 HRM852028:HRQ852035 IBI852028:IBM852035 ILE852028:ILI852035 IVA852028:IVE852035 JEW852028:JFA852035 JOS852028:JOW852035 JYO852028:JYS852035 KIK852028:KIO852035 KSG852028:KSK852035 LCC852028:LCG852035 LLY852028:LMC852035 LVU852028:LVY852035 MFQ852028:MFU852035 MPM852028:MPQ852035 MZI852028:MZM852035 NJE852028:NJI852035 NTA852028:NTE852035 OCW852028:ODA852035 OMS852028:OMW852035 OWO852028:OWS852035 PGK852028:PGO852035 PQG852028:PQK852035 QAC852028:QAG852035 QJY852028:QKC852035 QTU852028:QTY852035 RDQ852028:RDU852035 RNM852028:RNQ852035 RXI852028:RXM852035 SHE852028:SHI852035 SRA852028:SRE852035 TAW852028:TBA852035 TKS852028:TKW852035 TUO852028:TUS852035 UEK852028:UEO852035 UOG852028:UOK852035 UYC852028:UYG852035 VHY852028:VIC852035 VRU852028:VRY852035 WBQ852028:WBU852035 WLM852028:WLQ852035 WVI852028:WVM852035 C917564:G917571 IW917564:JA917571 SS917564:SW917571 ACO917564:ACS917571 AMK917564:AMO917571 AWG917564:AWK917571 BGC917564:BGG917571 BPY917564:BQC917571 BZU917564:BZY917571 CJQ917564:CJU917571 CTM917564:CTQ917571 DDI917564:DDM917571 DNE917564:DNI917571 DXA917564:DXE917571 EGW917564:EHA917571 EQS917564:EQW917571 FAO917564:FAS917571 FKK917564:FKO917571 FUG917564:FUK917571 GEC917564:GEG917571 GNY917564:GOC917571 GXU917564:GXY917571 HHQ917564:HHU917571 HRM917564:HRQ917571 IBI917564:IBM917571 ILE917564:ILI917571 IVA917564:IVE917571 JEW917564:JFA917571 JOS917564:JOW917571 JYO917564:JYS917571 KIK917564:KIO917571 KSG917564:KSK917571 LCC917564:LCG917571 LLY917564:LMC917571 LVU917564:LVY917571 MFQ917564:MFU917571 MPM917564:MPQ917571 MZI917564:MZM917571 NJE917564:NJI917571 NTA917564:NTE917571 OCW917564:ODA917571 OMS917564:OMW917571 OWO917564:OWS917571 PGK917564:PGO917571 PQG917564:PQK917571 QAC917564:QAG917571 QJY917564:QKC917571 QTU917564:QTY917571 RDQ917564:RDU917571 RNM917564:RNQ917571 RXI917564:RXM917571 SHE917564:SHI917571 SRA917564:SRE917571 TAW917564:TBA917571 TKS917564:TKW917571 TUO917564:TUS917571 UEK917564:UEO917571 UOG917564:UOK917571 UYC917564:UYG917571 VHY917564:VIC917571 VRU917564:VRY917571 WBQ917564:WBU917571 WLM917564:WLQ917571 WVI917564:WVM917571 C983100:G983107 IW983100:JA983107 SS983100:SW983107 ACO983100:ACS983107 AMK983100:AMO983107 AWG983100:AWK983107 BGC983100:BGG983107 BPY983100:BQC983107 BZU983100:BZY983107 CJQ983100:CJU983107 CTM983100:CTQ983107 DDI983100:DDM983107 DNE983100:DNI983107 DXA983100:DXE983107 EGW983100:EHA983107 EQS983100:EQW983107 FAO983100:FAS983107 FKK983100:FKO983107 FUG983100:FUK983107 GEC983100:GEG983107 GNY983100:GOC983107 GXU983100:GXY983107 HHQ983100:HHU983107 HRM983100:HRQ983107 IBI983100:IBM983107 ILE983100:ILI983107 IVA983100:IVE983107 JEW983100:JFA983107 JOS983100:JOW983107 JYO983100:JYS983107 KIK983100:KIO983107 KSG983100:KSK983107 LCC983100:LCG983107 LLY983100:LMC983107 LVU983100:LVY983107 MFQ983100:MFU983107 MPM983100:MPQ983107 MZI983100:MZM983107 NJE983100:NJI983107 NTA983100:NTE983107 OCW983100:ODA983107 OMS983100:OMW983107 OWO983100:OWS983107 PGK983100:PGO983107 PQG983100:PQK983107 QAC983100:QAG983107 QJY983100:QKC983107 QTU983100:QTY983107 RDQ983100:RDU983107 RNM983100:RNQ983107 RXI983100:RXM983107 SHE983100:SHI983107 SRA983100:SRE983107 TAW983100:TBA983107 TKS983100:TKW983107 TUO983100:TUS983107 UEK983100:UEO983107 UOG983100:UOK983107 UYC983100:UYG983107 VHY983100:VIC983107 VRU983100:VRY983107 WBQ983100:WBU983107 WLM983100:WLQ983107 WVI983100:WVM983107 C65570:G65577 IW65570:JA65577 SS65570:SW65577 ACO65570:ACS65577 AMK65570:AMO65577 AWG65570:AWK65577 BGC65570:BGG65577 BPY65570:BQC65577 BZU65570:BZY65577 CJQ65570:CJU65577 CTM65570:CTQ65577 DDI65570:DDM65577 DNE65570:DNI65577 DXA65570:DXE65577 EGW65570:EHA65577 EQS65570:EQW65577 FAO65570:FAS65577 FKK65570:FKO65577 FUG65570:FUK65577 GEC65570:GEG65577 GNY65570:GOC65577 GXU65570:GXY65577 HHQ65570:HHU65577 HRM65570:HRQ65577 IBI65570:IBM65577 ILE65570:ILI65577 IVA65570:IVE65577 JEW65570:JFA65577 JOS65570:JOW65577 JYO65570:JYS65577 KIK65570:KIO65577 KSG65570:KSK65577 LCC65570:LCG65577 LLY65570:LMC65577 LVU65570:LVY65577 MFQ65570:MFU65577 MPM65570:MPQ65577 MZI65570:MZM65577 NJE65570:NJI65577 NTA65570:NTE65577 OCW65570:ODA65577 OMS65570:OMW65577 OWO65570:OWS65577 PGK65570:PGO65577 PQG65570:PQK65577 QAC65570:QAG65577 QJY65570:QKC65577 QTU65570:QTY65577 RDQ65570:RDU65577 RNM65570:RNQ65577 RXI65570:RXM65577 SHE65570:SHI65577 SRA65570:SRE65577 TAW65570:TBA65577 TKS65570:TKW65577 TUO65570:TUS65577 UEK65570:UEO65577 UOG65570:UOK65577 UYC65570:UYG65577 VHY65570:VIC65577 VRU65570:VRY65577 WBQ65570:WBU65577 WLM65570:WLQ65577 WVI65570:WVM65577 C131106:G131113 IW131106:JA131113 SS131106:SW131113 ACO131106:ACS131113 AMK131106:AMO131113 AWG131106:AWK131113 BGC131106:BGG131113 BPY131106:BQC131113 BZU131106:BZY131113 CJQ131106:CJU131113 CTM131106:CTQ131113 DDI131106:DDM131113 DNE131106:DNI131113 DXA131106:DXE131113 EGW131106:EHA131113 EQS131106:EQW131113 FAO131106:FAS131113 FKK131106:FKO131113 FUG131106:FUK131113 GEC131106:GEG131113 GNY131106:GOC131113 GXU131106:GXY131113 HHQ131106:HHU131113 HRM131106:HRQ131113 IBI131106:IBM131113 ILE131106:ILI131113 IVA131106:IVE131113 JEW131106:JFA131113 JOS131106:JOW131113 JYO131106:JYS131113 KIK131106:KIO131113 KSG131106:KSK131113 LCC131106:LCG131113 LLY131106:LMC131113 LVU131106:LVY131113 MFQ131106:MFU131113 MPM131106:MPQ131113 MZI131106:MZM131113 NJE131106:NJI131113 NTA131106:NTE131113 OCW131106:ODA131113 OMS131106:OMW131113 OWO131106:OWS131113 PGK131106:PGO131113 PQG131106:PQK131113 QAC131106:QAG131113 QJY131106:QKC131113 QTU131106:QTY131113 RDQ131106:RDU131113 RNM131106:RNQ131113 RXI131106:RXM131113 SHE131106:SHI131113 SRA131106:SRE131113 TAW131106:TBA131113 TKS131106:TKW131113 TUO131106:TUS131113 UEK131106:UEO131113 UOG131106:UOK131113 UYC131106:UYG131113 VHY131106:VIC131113 VRU131106:VRY131113 WBQ131106:WBU131113 WLM131106:WLQ131113 WVI131106:WVM131113 C196642:G196649 IW196642:JA196649 SS196642:SW196649 ACO196642:ACS196649 AMK196642:AMO196649 AWG196642:AWK196649 BGC196642:BGG196649 BPY196642:BQC196649 BZU196642:BZY196649 CJQ196642:CJU196649 CTM196642:CTQ196649 DDI196642:DDM196649 DNE196642:DNI196649 DXA196642:DXE196649 EGW196642:EHA196649 EQS196642:EQW196649 FAO196642:FAS196649 FKK196642:FKO196649 FUG196642:FUK196649 GEC196642:GEG196649 GNY196642:GOC196649 GXU196642:GXY196649 HHQ196642:HHU196649 HRM196642:HRQ196649 IBI196642:IBM196649 ILE196642:ILI196649 IVA196642:IVE196649 JEW196642:JFA196649 JOS196642:JOW196649 JYO196642:JYS196649 KIK196642:KIO196649 KSG196642:KSK196649 LCC196642:LCG196649 LLY196642:LMC196649 LVU196642:LVY196649 MFQ196642:MFU196649 MPM196642:MPQ196649 MZI196642:MZM196649 NJE196642:NJI196649 NTA196642:NTE196649 OCW196642:ODA196649 OMS196642:OMW196649 OWO196642:OWS196649 PGK196642:PGO196649 PQG196642:PQK196649 QAC196642:QAG196649 QJY196642:QKC196649 QTU196642:QTY196649 RDQ196642:RDU196649 RNM196642:RNQ196649 RXI196642:RXM196649 SHE196642:SHI196649 SRA196642:SRE196649 TAW196642:TBA196649 TKS196642:TKW196649 TUO196642:TUS196649 UEK196642:UEO196649 UOG196642:UOK196649 UYC196642:UYG196649 VHY196642:VIC196649 VRU196642:VRY196649 WBQ196642:WBU196649 WLM196642:WLQ196649 WVI196642:WVM196649 C262178:G262185 IW262178:JA262185 SS262178:SW262185 ACO262178:ACS262185 AMK262178:AMO262185 AWG262178:AWK262185 BGC262178:BGG262185 BPY262178:BQC262185 BZU262178:BZY262185 CJQ262178:CJU262185 CTM262178:CTQ262185 DDI262178:DDM262185 DNE262178:DNI262185 DXA262178:DXE262185 EGW262178:EHA262185 EQS262178:EQW262185 FAO262178:FAS262185 FKK262178:FKO262185 FUG262178:FUK262185 GEC262178:GEG262185 GNY262178:GOC262185 GXU262178:GXY262185 HHQ262178:HHU262185 HRM262178:HRQ262185 IBI262178:IBM262185 ILE262178:ILI262185 IVA262178:IVE262185 JEW262178:JFA262185 JOS262178:JOW262185 JYO262178:JYS262185 KIK262178:KIO262185 KSG262178:KSK262185 LCC262178:LCG262185 LLY262178:LMC262185 LVU262178:LVY262185 MFQ262178:MFU262185 MPM262178:MPQ262185 MZI262178:MZM262185 NJE262178:NJI262185 NTA262178:NTE262185 OCW262178:ODA262185 OMS262178:OMW262185 OWO262178:OWS262185 PGK262178:PGO262185 PQG262178:PQK262185 QAC262178:QAG262185 QJY262178:QKC262185 QTU262178:QTY262185 RDQ262178:RDU262185 RNM262178:RNQ262185 RXI262178:RXM262185 SHE262178:SHI262185 SRA262178:SRE262185 TAW262178:TBA262185 TKS262178:TKW262185 TUO262178:TUS262185 UEK262178:UEO262185 UOG262178:UOK262185 UYC262178:UYG262185 VHY262178:VIC262185 VRU262178:VRY262185 WBQ262178:WBU262185 WLM262178:WLQ262185 WVI262178:WVM262185 C327714:G327721 IW327714:JA327721 SS327714:SW327721 ACO327714:ACS327721 AMK327714:AMO327721 AWG327714:AWK327721 BGC327714:BGG327721 BPY327714:BQC327721 BZU327714:BZY327721 CJQ327714:CJU327721 CTM327714:CTQ327721 DDI327714:DDM327721 DNE327714:DNI327721 DXA327714:DXE327721 EGW327714:EHA327721 EQS327714:EQW327721 FAO327714:FAS327721 FKK327714:FKO327721 FUG327714:FUK327721 GEC327714:GEG327721 GNY327714:GOC327721 GXU327714:GXY327721 HHQ327714:HHU327721 HRM327714:HRQ327721 IBI327714:IBM327721 ILE327714:ILI327721 IVA327714:IVE327721 JEW327714:JFA327721 JOS327714:JOW327721 JYO327714:JYS327721 KIK327714:KIO327721 KSG327714:KSK327721 LCC327714:LCG327721 LLY327714:LMC327721 LVU327714:LVY327721 MFQ327714:MFU327721 MPM327714:MPQ327721 MZI327714:MZM327721 NJE327714:NJI327721 NTA327714:NTE327721 OCW327714:ODA327721 OMS327714:OMW327721 OWO327714:OWS327721 PGK327714:PGO327721 PQG327714:PQK327721 QAC327714:QAG327721 QJY327714:QKC327721 QTU327714:QTY327721 RDQ327714:RDU327721 RNM327714:RNQ327721 RXI327714:RXM327721 SHE327714:SHI327721 SRA327714:SRE327721 TAW327714:TBA327721 TKS327714:TKW327721 TUO327714:TUS327721 UEK327714:UEO327721 UOG327714:UOK327721 UYC327714:UYG327721 VHY327714:VIC327721 VRU327714:VRY327721 WBQ327714:WBU327721 WLM327714:WLQ327721 WVI327714:WVM327721 C393250:G393257 IW393250:JA393257 SS393250:SW393257 ACO393250:ACS393257 AMK393250:AMO393257 AWG393250:AWK393257 BGC393250:BGG393257 BPY393250:BQC393257 BZU393250:BZY393257 CJQ393250:CJU393257 CTM393250:CTQ393257 DDI393250:DDM393257 DNE393250:DNI393257 DXA393250:DXE393257 EGW393250:EHA393257 EQS393250:EQW393257 FAO393250:FAS393257 FKK393250:FKO393257 FUG393250:FUK393257 GEC393250:GEG393257 GNY393250:GOC393257 GXU393250:GXY393257 HHQ393250:HHU393257 HRM393250:HRQ393257 IBI393250:IBM393257 ILE393250:ILI393257 IVA393250:IVE393257 JEW393250:JFA393257 JOS393250:JOW393257 JYO393250:JYS393257 KIK393250:KIO393257 KSG393250:KSK393257 LCC393250:LCG393257 LLY393250:LMC393257 LVU393250:LVY393257 MFQ393250:MFU393257 MPM393250:MPQ393257 MZI393250:MZM393257 NJE393250:NJI393257 NTA393250:NTE393257 OCW393250:ODA393257 OMS393250:OMW393257 OWO393250:OWS393257 PGK393250:PGO393257 PQG393250:PQK393257 QAC393250:QAG393257 QJY393250:QKC393257 QTU393250:QTY393257 RDQ393250:RDU393257 RNM393250:RNQ393257 RXI393250:RXM393257 SHE393250:SHI393257 SRA393250:SRE393257 TAW393250:TBA393257 TKS393250:TKW393257 TUO393250:TUS393257 UEK393250:UEO393257 UOG393250:UOK393257 UYC393250:UYG393257 VHY393250:VIC393257 VRU393250:VRY393257 WBQ393250:WBU393257 WLM393250:WLQ393257 WVI393250:WVM393257 C458786:G458793 IW458786:JA458793 SS458786:SW458793 ACO458786:ACS458793 AMK458786:AMO458793 AWG458786:AWK458793 BGC458786:BGG458793 BPY458786:BQC458793 BZU458786:BZY458793 CJQ458786:CJU458793 CTM458786:CTQ458793 DDI458786:DDM458793 DNE458786:DNI458793 DXA458786:DXE458793 EGW458786:EHA458793 EQS458786:EQW458793 FAO458786:FAS458793 FKK458786:FKO458793 FUG458786:FUK458793 GEC458786:GEG458793 GNY458786:GOC458793 GXU458786:GXY458793 HHQ458786:HHU458793 HRM458786:HRQ458793 IBI458786:IBM458793 ILE458786:ILI458793 IVA458786:IVE458793 JEW458786:JFA458793 JOS458786:JOW458793 JYO458786:JYS458793 KIK458786:KIO458793 KSG458786:KSK458793 LCC458786:LCG458793 LLY458786:LMC458793 LVU458786:LVY458793 MFQ458786:MFU458793 MPM458786:MPQ458793 MZI458786:MZM458793 NJE458786:NJI458793 NTA458786:NTE458793 OCW458786:ODA458793 OMS458786:OMW458793 OWO458786:OWS458793 PGK458786:PGO458793 PQG458786:PQK458793 QAC458786:QAG458793 QJY458786:QKC458793 QTU458786:QTY458793 RDQ458786:RDU458793 RNM458786:RNQ458793 RXI458786:RXM458793 SHE458786:SHI458793 SRA458786:SRE458793 TAW458786:TBA458793 TKS458786:TKW458793 TUO458786:TUS458793 UEK458786:UEO458793 UOG458786:UOK458793 UYC458786:UYG458793 VHY458786:VIC458793 VRU458786:VRY458793 WBQ458786:WBU458793 WLM458786:WLQ458793 WVI458786:WVM458793 C524322:G524329 IW524322:JA524329 SS524322:SW524329 ACO524322:ACS524329 AMK524322:AMO524329 AWG524322:AWK524329 BGC524322:BGG524329 BPY524322:BQC524329 BZU524322:BZY524329 CJQ524322:CJU524329 CTM524322:CTQ524329 DDI524322:DDM524329 DNE524322:DNI524329 DXA524322:DXE524329 EGW524322:EHA524329 EQS524322:EQW524329 FAO524322:FAS524329 FKK524322:FKO524329 FUG524322:FUK524329 GEC524322:GEG524329 GNY524322:GOC524329 GXU524322:GXY524329 HHQ524322:HHU524329 HRM524322:HRQ524329 IBI524322:IBM524329 ILE524322:ILI524329 IVA524322:IVE524329 JEW524322:JFA524329 JOS524322:JOW524329 JYO524322:JYS524329 KIK524322:KIO524329 KSG524322:KSK524329 LCC524322:LCG524329 LLY524322:LMC524329 LVU524322:LVY524329 MFQ524322:MFU524329 MPM524322:MPQ524329 MZI524322:MZM524329 NJE524322:NJI524329 NTA524322:NTE524329 OCW524322:ODA524329 OMS524322:OMW524329 OWO524322:OWS524329 PGK524322:PGO524329 PQG524322:PQK524329 QAC524322:QAG524329 QJY524322:QKC524329 QTU524322:QTY524329 RDQ524322:RDU524329 RNM524322:RNQ524329 RXI524322:RXM524329 SHE524322:SHI524329 SRA524322:SRE524329 TAW524322:TBA524329 TKS524322:TKW524329 TUO524322:TUS524329 UEK524322:UEO524329 UOG524322:UOK524329 UYC524322:UYG524329 VHY524322:VIC524329 VRU524322:VRY524329 WBQ524322:WBU524329 WLM524322:WLQ524329 WVI524322:WVM524329 C589858:G589865 IW589858:JA589865 SS589858:SW589865 ACO589858:ACS589865 AMK589858:AMO589865 AWG589858:AWK589865 BGC589858:BGG589865 BPY589858:BQC589865 BZU589858:BZY589865 CJQ589858:CJU589865 CTM589858:CTQ589865 DDI589858:DDM589865 DNE589858:DNI589865 DXA589858:DXE589865 EGW589858:EHA589865 EQS589858:EQW589865 FAO589858:FAS589865 FKK589858:FKO589865 FUG589858:FUK589865 GEC589858:GEG589865 GNY589858:GOC589865 GXU589858:GXY589865 HHQ589858:HHU589865 HRM589858:HRQ589865 IBI589858:IBM589865 ILE589858:ILI589865 IVA589858:IVE589865 JEW589858:JFA589865 JOS589858:JOW589865 JYO589858:JYS589865 KIK589858:KIO589865 KSG589858:KSK589865 LCC589858:LCG589865 LLY589858:LMC589865 LVU589858:LVY589865 MFQ589858:MFU589865 MPM589858:MPQ589865 MZI589858:MZM589865 NJE589858:NJI589865 NTA589858:NTE589865 OCW589858:ODA589865 OMS589858:OMW589865 OWO589858:OWS589865 PGK589858:PGO589865 PQG589858:PQK589865 QAC589858:QAG589865 QJY589858:QKC589865 QTU589858:QTY589865 RDQ589858:RDU589865 RNM589858:RNQ589865 RXI589858:RXM589865 SHE589858:SHI589865 SRA589858:SRE589865 TAW589858:TBA589865 TKS589858:TKW589865 TUO589858:TUS589865 UEK589858:UEO589865 UOG589858:UOK589865 UYC589858:UYG589865 VHY589858:VIC589865 VRU589858:VRY589865 WBQ589858:WBU589865 WLM589858:WLQ589865 WVI589858:WVM589865 C655394:G655401 IW655394:JA655401 SS655394:SW655401 ACO655394:ACS655401 AMK655394:AMO655401 AWG655394:AWK655401 BGC655394:BGG655401 BPY655394:BQC655401 BZU655394:BZY655401 CJQ655394:CJU655401 CTM655394:CTQ655401 DDI655394:DDM655401 DNE655394:DNI655401 DXA655394:DXE655401 EGW655394:EHA655401 EQS655394:EQW655401 FAO655394:FAS655401 FKK655394:FKO655401 FUG655394:FUK655401 GEC655394:GEG655401 GNY655394:GOC655401 GXU655394:GXY655401 HHQ655394:HHU655401 HRM655394:HRQ655401 IBI655394:IBM655401 ILE655394:ILI655401 IVA655394:IVE655401 JEW655394:JFA655401 JOS655394:JOW655401 JYO655394:JYS655401 KIK655394:KIO655401 KSG655394:KSK655401 LCC655394:LCG655401 LLY655394:LMC655401 LVU655394:LVY655401 MFQ655394:MFU655401 MPM655394:MPQ655401 MZI655394:MZM655401 NJE655394:NJI655401 NTA655394:NTE655401 OCW655394:ODA655401 OMS655394:OMW655401 OWO655394:OWS655401 PGK655394:PGO655401 PQG655394:PQK655401 QAC655394:QAG655401 QJY655394:QKC655401 QTU655394:QTY655401 RDQ655394:RDU655401 RNM655394:RNQ655401 RXI655394:RXM655401 SHE655394:SHI655401 SRA655394:SRE655401 TAW655394:TBA655401 TKS655394:TKW655401 TUO655394:TUS655401 UEK655394:UEO655401 UOG655394:UOK655401 UYC655394:UYG655401 VHY655394:VIC655401 VRU655394:VRY655401 WBQ655394:WBU655401 WLM655394:WLQ655401 WVI655394:WVM655401 C720930:G720937 IW720930:JA720937 SS720930:SW720937 ACO720930:ACS720937 AMK720930:AMO720937 AWG720930:AWK720937 BGC720930:BGG720937 BPY720930:BQC720937 BZU720930:BZY720937 CJQ720930:CJU720937 CTM720930:CTQ720937 DDI720930:DDM720937 DNE720930:DNI720937 DXA720930:DXE720937 EGW720930:EHA720937 EQS720930:EQW720937 FAO720930:FAS720937 FKK720930:FKO720937 FUG720930:FUK720937 GEC720930:GEG720937 GNY720930:GOC720937 GXU720930:GXY720937 HHQ720930:HHU720937 HRM720930:HRQ720937 IBI720930:IBM720937 ILE720930:ILI720937 IVA720930:IVE720937 JEW720930:JFA720937 JOS720930:JOW720937 JYO720930:JYS720937 KIK720930:KIO720937 KSG720930:KSK720937 LCC720930:LCG720937 LLY720930:LMC720937 LVU720930:LVY720937 MFQ720930:MFU720937 MPM720930:MPQ720937 MZI720930:MZM720937 NJE720930:NJI720937 NTA720930:NTE720937 OCW720930:ODA720937 OMS720930:OMW720937 OWO720930:OWS720937 PGK720930:PGO720937 PQG720930:PQK720937 QAC720930:QAG720937 QJY720930:QKC720937 QTU720930:QTY720937 RDQ720930:RDU720937 RNM720930:RNQ720937 RXI720930:RXM720937 SHE720930:SHI720937 SRA720930:SRE720937 TAW720930:TBA720937 TKS720930:TKW720937 TUO720930:TUS720937 UEK720930:UEO720937 UOG720930:UOK720937 UYC720930:UYG720937 VHY720930:VIC720937 VRU720930:VRY720937 WBQ720930:WBU720937 WLM720930:WLQ720937 WVI720930:WVM720937 C786466:G786473 IW786466:JA786473 SS786466:SW786473 ACO786466:ACS786473 AMK786466:AMO786473 AWG786466:AWK786473 BGC786466:BGG786473 BPY786466:BQC786473 BZU786466:BZY786473 CJQ786466:CJU786473 CTM786466:CTQ786473 DDI786466:DDM786473 DNE786466:DNI786473 DXA786466:DXE786473 EGW786466:EHA786473 EQS786466:EQW786473 FAO786466:FAS786473 FKK786466:FKO786473 FUG786466:FUK786473 GEC786466:GEG786473 GNY786466:GOC786473 GXU786466:GXY786473 HHQ786466:HHU786473 HRM786466:HRQ786473 IBI786466:IBM786473 ILE786466:ILI786473 IVA786466:IVE786473 JEW786466:JFA786473 JOS786466:JOW786473 JYO786466:JYS786473 KIK786466:KIO786473 KSG786466:KSK786473 LCC786466:LCG786473 LLY786466:LMC786473 LVU786466:LVY786473 MFQ786466:MFU786473 MPM786466:MPQ786473 MZI786466:MZM786473 NJE786466:NJI786473 NTA786466:NTE786473 OCW786466:ODA786473 OMS786466:OMW786473 OWO786466:OWS786473 PGK786466:PGO786473 PQG786466:PQK786473 QAC786466:QAG786473 QJY786466:QKC786473 QTU786466:QTY786473 RDQ786466:RDU786473 RNM786466:RNQ786473 RXI786466:RXM786473 SHE786466:SHI786473 SRA786466:SRE786473 TAW786466:TBA786473 TKS786466:TKW786473 TUO786466:TUS786473 UEK786466:UEO786473 UOG786466:UOK786473 UYC786466:UYG786473 VHY786466:VIC786473 VRU786466:VRY786473 WBQ786466:WBU786473 WLM786466:WLQ786473 WVI786466:WVM786473 C852002:G852009 IW852002:JA852009 SS852002:SW852009 ACO852002:ACS852009 AMK852002:AMO852009 AWG852002:AWK852009 BGC852002:BGG852009 BPY852002:BQC852009 BZU852002:BZY852009 CJQ852002:CJU852009 CTM852002:CTQ852009 DDI852002:DDM852009 DNE852002:DNI852009 DXA852002:DXE852009 EGW852002:EHA852009 EQS852002:EQW852009 FAO852002:FAS852009 FKK852002:FKO852009 FUG852002:FUK852009 GEC852002:GEG852009 GNY852002:GOC852009 GXU852002:GXY852009 HHQ852002:HHU852009 HRM852002:HRQ852009 IBI852002:IBM852009 ILE852002:ILI852009 IVA852002:IVE852009 JEW852002:JFA852009 JOS852002:JOW852009 JYO852002:JYS852009 KIK852002:KIO852009 KSG852002:KSK852009 LCC852002:LCG852009 LLY852002:LMC852009 LVU852002:LVY852009 MFQ852002:MFU852009 MPM852002:MPQ852009 MZI852002:MZM852009 NJE852002:NJI852009 NTA852002:NTE852009 OCW852002:ODA852009 OMS852002:OMW852009 OWO852002:OWS852009 PGK852002:PGO852009 PQG852002:PQK852009 QAC852002:QAG852009 QJY852002:QKC852009 QTU852002:QTY852009 RDQ852002:RDU852009 RNM852002:RNQ852009 RXI852002:RXM852009 SHE852002:SHI852009 SRA852002:SRE852009 TAW852002:TBA852009 TKS852002:TKW852009 TUO852002:TUS852009 UEK852002:UEO852009 UOG852002:UOK852009 UYC852002:UYG852009 VHY852002:VIC852009 VRU852002:VRY852009 WBQ852002:WBU852009 WLM852002:WLQ852009 WVI852002:WVM852009 C917538:G917545 IW917538:JA917545 SS917538:SW917545 ACO917538:ACS917545 AMK917538:AMO917545 AWG917538:AWK917545 BGC917538:BGG917545 BPY917538:BQC917545 BZU917538:BZY917545 CJQ917538:CJU917545 CTM917538:CTQ917545 DDI917538:DDM917545 DNE917538:DNI917545 DXA917538:DXE917545 EGW917538:EHA917545 EQS917538:EQW917545 FAO917538:FAS917545 FKK917538:FKO917545 FUG917538:FUK917545 GEC917538:GEG917545 GNY917538:GOC917545 GXU917538:GXY917545 HHQ917538:HHU917545 HRM917538:HRQ917545 IBI917538:IBM917545 ILE917538:ILI917545 IVA917538:IVE917545 JEW917538:JFA917545 JOS917538:JOW917545 JYO917538:JYS917545 KIK917538:KIO917545 KSG917538:KSK917545 LCC917538:LCG917545 LLY917538:LMC917545 LVU917538:LVY917545 MFQ917538:MFU917545 MPM917538:MPQ917545 MZI917538:MZM917545 NJE917538:NJI917545 NTA917538:NTE917545 OCW917538:ODA917545 OMS917538:OMW917545 OWO917538:OWS917545 PGK917538:PGO917545 PQG917538:PQK917545 QAC917538:QAG917545 QJY917538:QKC917545 QTU917538:QTY917545 RDQ917538:RDU917545 RNM917538:RNQ917545 RXI917538:RXM917545 SHE917538:SHI917545 SRA917538:SRE917545 TAW917538:TBA917545 TKS917538:TKW917545 TUO917538:TUS917545 UEK917538:UEO917545 UOG917538:UOK917545 UYC917538:UYG917545 VHY917538:VIC917545 VRU917538:VRY917545 WBQ917538:WBU917545 WLM917538:WLQ917545 WVI917538:WVM917545 C983074:G983081 IW983074:JA983081 SS983074:SW983081 ACO983074:ACS983081 AMK983074:AMO983081 AWG983074:AWK983081 BGC983074:BGG983081 BPY983074:BQC983081 BZU983074:BZY983081 CJQ983074:CJU983081 CTM983074:CTQ983081 DDI983074:DDM983081 DNE983074:DNI983081 DXA983074:DXE983081 EGW983074:EHA983081 EQS983074:EQW983081 FAO983074:FAS983081 FKK983074:FKO983081 FUG983074:FUK983081 GEC983074:GEG983081 GNY983074:GOC983081 GXU983074:GXY983081 HHQ983074:HHU983081 HRM983074:HRQ983081 IBI983074:IBM983081 ILE983074:ILI983081 IVA983074:IVE983081 JEW983074:JFA983081 JOS983074:JOW983081 JYO983074:JYS983081 KIK983074:KIO983081 KSG983074:KSK983081 LCC983074:LCG983081 LLY983074:LMC983081 LVU983074:LVY983081 MFQ983074:MFU983081 MPM983074:MPQ983081 MZI983074:MZM983081 NJE983074:NJI983081 NTA983074:NTE983081 OCW983074:ODA983081 OMS983074:OMW983081 OWO983074:OWS983081 PGK983074:PGO983081 PQG983074:PQK983081 QAC983074:QAG983081 QJY983074:QKC983081 QTU983074:QTY983081 RDQ983074:RDU983081 RNM983074:RNQ983081 RXI983074:RXM983081 SHE983074:SHI983081 SRA983074:SRE983081 TAW983074:TBA983081 TKS983074:TKW983081 TUO983074:TUS983081 UEK983074:UEO983081 UOG983074:UOK983081 UYC983074:UYG983081 VHY983074:VIC983081 VRU983074:VRY983081 WBQ983074:WBU983081 WLM983074:WLQ983081 WVI983074:WVM983081 C74:G80 IW86:JA92 SS86:SW92 ACO86:ACS92 AMK86:AMO92 AWG86:AWK92 BGC86:BGG92 BPY86:BQC92 BZU86:BZY92 CJQ86:CJU92 CTM86:CTQ92 DDI86:DDM92 DNE86:DNI92 DXA86:DXE92 EGW86:EHA92 EQS86:EQW92 FAO86:FAS92 FKK86:FKO92 FUG86:FUK92 GEC86:GEG92 GNY86:GOC92 GXU86:GXY92 HHQ86:HHU92 HRM86:HRQ92 IBI86:IBM92 ILE86:ILI92 IVA86:IVE92 JEW86:JFA92 JOS86:JOW92 JYO86:JYS92 KIK86:KIO92 KSG86:KSK92 LCC86:LCG92 LLY86:LMC92 LVU86:LVY92 MFQ86:MFU92 MPM86:MPQ92 MZI86:MZM92 NJE86:NJI92 NTA86:NTE92 OCW86:ODA92 OMS86:OMW92 OWO86:OWS92 PGK86:PGO92 PQG86:PQK92 QAC86:QAG92 QJY86:QKC92 QTU86:QTY92 RDQ86:RDU92 RNM86:RNQ92 RXI86:RXM92 SHE86:SHI92 SRA86:SRE92 TAW86:TBA92 TKS86:TKW92 TUO86:TUS92 UEK86:UEO92 UOG86:UOK92 UYC86:UYG92 VHY86:VIC92 VRU86:VRY92 WBQ86:WBU92 WLM86:WLQ92 WVI86:WVM92 C50:G56 IW62:JA68 SS62:SW68 ACO62:ACS68 AMK62:AMO68 AWG62:AWK68 BGC62:BGG68 BPY62:BQC68 BZU62:BZY68 CJQ62:CJU68 CTM62:CTQ68 DDI62:DDM68 DNE62:DNI68 DXA62:DXE68 EGW62:EHA68 EQS62:EQW68 FAO62:FAS68 FKK62:FKO68 FUG62:FUK68 GEC62:GEG68 GNY62:GOC68 GXU62:GXY68 HHQ62:HHU68 HRM62:HRQ68 IBI62:IBM68 ILE62:ILI68 IVA62:IVE68 JEW62:JFA68 JOS62:JOW68 JYO62:JYS68 KIK62:KIO68 KSG62:KSK68 LCC62:LCG68 LLY62:LMC68 LVU62:LVY68 MFQ62:MFU68 MPM62:MPQ68 MZI62:MZM68 NJE62:NJI68 NTA62:NTE68 OCW62:ODA68 OMS62:OMW68 OWO62:OWS68 PGK62:PGO68 PQG62:PQK68 QAC62:QAG68 QJY62:QKC68 QTU62:QTY68 RDQ62:RDU68 RNM62:RNQ68 RXI62:RXM68 SHE62:SHI68 SRA62:SRE68 TAW62:TBA68 TKS62:TKW68 TUO62:TUS68 UEK62:UEO68 UOG62:UOK68 UYC62:UYG68 VHY62:VIC68 VRU62:VRY68 WBQ62:WBU68 WLM62:WLQ68 WVI62:WVM68 C26:G32 IW38:JA44 SS38:SW44 ACO38:ACS44 AMK38:AMO44 AWG38:AWK44 BGC38:BGG44 BPY38:BQC44 BZU38:BZY44 CJQ38:CJU44 CTM38:CTQ44 DDI38:DDM44 DNE38:DNI44 DXA38:DXE44 EGW38:EHA44 EQS38:EQW44 FAO38:FAS44 FKK38:FKO44 FUG38:FUK44 GEC38:GEG44 GNY38:GOC44 GXU38:GXY44 HHQ38:HHU44 HRM38:HRQ44 IBI38:IBM44 ILE38:ILI44 IVA38:IVE44 JEW38:JFA44 JOS38:JOW44 JYO38:JYS44 KIK38:KIO44 KSG38:KSK44 LCC38:LCG44 LLY38:LMC44 LVU38:LVY44 MFQ38:MFU44 MPM38:MPQ44 MZI38:MZM44 NJE38:NJI44 NTA38:NTE44 OCW38:ODA44 OMS38:OMW44 OWO38:OWS44 PGK38:PGO44 PQG38:PQK44 QAC38:QAG44 QJY38:QKC44 QTU38:QTY44 RDQ38:RDU44 RNM38:RNQ44 RXI38:RXM44 SHE38:SHI44 SRA38:SRE44 TAW38:TBA44 TKS38:TKW44 TUO38:TUS44 UEK38:UEO44 UOG38:UOK44 UYC38:UYG44 VHY38:VIC44 VRU38:VRY44 WBQ38:WBU44 WLM38:WLQ44 WVI38:WVM44 L62:P62 IW14:JA20 SS14:SW20 ACO14:ACS20 AMK14:AMO20 AWG14:AWK20 BGC14:BGG20 BPY14:BQC20 BZU14:BZY20 CJQ14:CJU20 CTM14:CTQ20 DDI14:DDM20 DNE14:DNI20 DXA14:DXE20 EGW14:EHA20 EQS14:EQW20 FAO14:FAS20 FKK14:FKO20 FUG14:FUK20 GEC14:GEG20 GNY14:GOC20 GXU14:GXY20 HHQ14:HHU20 HRM14:HRQ20 IBI14:IBM20 ILE14:ILI20 IVA14:IVE20 JEW14:JFA20 JOS14:JOW20 JYO14:JYS20 KIK14:KIO20 KSG14:KSK20 LCC14:LCG20 LLY14:LMC20 LVU14:LVY20 MFQ14:MFU20 MPM14:MPQ20 MZI14:MZM20 NJE14:NJI20 NTA14:NTE20 OCW14:ODA20 OMS14:OMW20 OWO14:OWS20 PGK14:PGO20 PQG14:PQK20 QAC14:QAG20 QJY14:QKC20 QTU14:QTY20 RDQ14:RDU20 RNM14:RNQ20 RXI14:RXM20 SHE14:SHI20 SRA14:SRE20 TAW14:TBA20 TKS14:TKW20 TUO14:TUS20 UEK14:UEO20 UOG14:UOK20 UYC14:UYG20 VHY14:VIC20 VRU14:VRY20 WBQ14:WBU20 WLM14:WLQ20 WVI14:WVM20 WVI26:WVM32 WLM26:WLQ32 WBQ26:WBU32 VRU26:VRY32 VHY26:VIC32 UYC26:UYG32 UOG26:UOK32 UEK26:UEO32 TUO26:TUS32 TKS26:TKW32 TAW26:TBA32 SRA26:SRE32 SHE26:SHI32 RXI26:RXM32 RNM26:RNQ32 RDQ26:RDU32 QTU26:QTY32 QJY26:QKC32 QAC26:QAG32 PQG26:PQK32 PGK26:PGO32 OWO26:OWS32 OMS26:OMW32 OCW26:ODA32 NTA26:NTE32 NJE26:NJI32 MZI26:MZM32 MPM26:MPQ32 MFQ26:MFU32 LVU26:LVY32 LLY26:LMC32 LCC26:LCG32 KSG26:KSK32 KIK26:KIO32 JYO26:JYS32 JOS26:JOW32 JEW26:JFA32 IVA26:IVE32 ILE26:ILI32 IBI26:IBM32 HRM26:HRQ32 HHQ26:HHU32 GXU26:GXY32 GNY26:GOC32 GEC26:GEG32 FUG26:FUK32 FKK26:FKO32 FAO26:FAS32 EQS26:EQW32 EGW26:EHA32 DXA26:DXE32 DNE26:DNI32 DDI26:DDM32 CTM26:CTQ32 CJQ26:CJU32 BZU26:BZY32 BPY26:BQC32 BGC26:BGG32 AWG26:AWK32 AMK26:AMO32 ACO26:ACS32 SS26:SW32 IW26:JA32 C14:G20 WVI50:WVM56 WLM50:WLQ56 WBQ50:WBU56 VRU50:VRY56 VHY50:VIC56 UYC50:UYG56 UOG50:UOK56 UEK50:UEO56 TUO50:TUS56 TKS50:TKW56 TAW50:TBA56 SRA50:SRE56 SHE50:SHI56 RXI50:RXM56 RNM50:RNQ56 RDQ50:RDU56 QTU50:QTY56 QJY50:QKC56 QAC50:QAG56 PQG50:PQK56 PGK50:PGO56 OWO50:OWS56 OMS50:OMW56 OCW50:ODA56 NTA50:NTE56 NJE50:NJI56 MZI50:MZM56 MPM50:MPQ56 MFQ50:MFU56 LVU50:LVY56 LLY50:LMC56 LCC50:LCG56 KSG50:KSK56 KIK50:KIO56 JYO50:JYS56 JOS50:JOW56 JEW50:JFA56 IVA50:IVE56 ILE50:ILI56 IBI50:IBM56 HRM50:HRQ56 HHQ50:HHU56 GXU50:GXY56 GNY50:GOC56 GEC50:GEG56 FUG50:FUK56 FKK50:FKO56 FAO50:FAS56 EQS50:EQW56 EGW50:EHA56 DXA50:DXE56 DNE50:DNI56 DDI50:DDM56 CTM50:CTQ56 CJQ50:CJU56 BZU50:BZY56 BPY50:BQC56 BGC50:BGG56 AWG50:AWK56 AMK50:AMO56 ACO50:ACS56 SS50:SW56 IW50:JA56 C38:G44 WVI74:WVM80 WLM74:WLQ80 WBQ74:WBU80 VRU74:VRY80 VHY74:VIC80 UYC74:UYG80 UOG74:UOK80 UEK74:UEO80 TUO74:TUS80 TKS74:TKW80 TAW74:TBA80 SRA74:SRE80 SHE74:SHI80 RXI74:RXM80 RNM74:RNQ80 RDQ74:RDU80 QTU74:QTY80 QJY74:QKC80 QAC74:QAG80 PQG74:PQK80 PGK74:PGO80 OWO74:OWS80 OMS74:OMW80 OCW74:ODA80 NTA74:NTE80 NJE74:NJI80 MZI74:MZM80 MPM74:MPQ80 MFQ74:MFU80 LVU74:LVY80 LLY74:LMC80 LCC74:LCG80 KSG74:KSK80 KIK74:KIO80 JYO74:JYS80 JOS74:JOW80 JEW74:JFA80 IVA74:IVE80 ILE74:ILI80 IBI74:IBM80 HRM74:HRQ80 HHQ74:HHU80 GXU74:GXY80 GNY74:GOC80 GEC74:GEG80 FUG74:FUK80 FKK74:FKO80 FAO74:FAS80 EQS74:EQW80 EGW74:EHA80 DXA74:DXE80 DNE74:DNI80 DDI74:DDM80 CTM74:CTQ80 CJQ74:CJU80 BZU74:BZY80 BPY74:BQC80 BGC74:BGG80 AWG74:AWK80 AMK74:AMO80 ACO74:ACS80 SS74:SW80 IW74:JA80 C62:G68 L65609:P65616 L131145:P131152 L196681:P196688 L262217:P262224 L327753:P327760 L393289:P393296 L458825:P458832 L524361:P524368 L589897:P589904 L655433:P655440 L720969:P720976 L786505:P786512 L852041:P852048 L917577:P917584 L983113:P983120 L65531:P65538 L131067:P131074 L196603:P196610 L262139:P262146 L327675:P327682 L393211:P393218 L458747:P458754 L524283:P524290 L589819:P589826 L655355:P655362 L720891:P720898 L786427:P786434 L851963:P851970 L917499:P917506 L983035:P983042 L65544:P65551 L131080:P131087 L196616:P196623 L262152:P262159 L327688:P327695 L393224:P393231 L458760:P458767 L524296:P524303 L589832:P589839 L655368:P655375 L720904:P720911 L786440:P786447 L851976:P851983 L917512:P917519 L983048:P983055 L65557:P65564 L131093:P131100 L196629:P196636 L262165:P262172 L327701:P327708 L393237:P393244 L458773:P458780 L524309:P524316 L589845:P589852 L655381:P655388 L720917:P720924 L786453:P786460 L851989:P851996 L917525:P917532 L983061:P983068 L65622:P65629 L131158:P131165 L196694:P196701 L262230:P262237 L327766:P327773 L393302:P393309 L458838:P458845 L524374:P524381 L589910:P589917 L655446:P655453 L720982:P720989 L786518:P786525 L852054:P852061 L917590:P917597 L983126:P983133 L65583:P65590 L131119:P131126 L196655:P196662 L262191:P262198 L327727:P327734 L393263:P393270 L458799:P458806 L524335:P524342 L589871:P589878 L655407:P655414 L720943:P720950 L786479:P786486 L852015:P852022 L917551:P917558 L983087:P983094 L65596:P65603 L131132:P131139 L196668:P196675 L262204:P262211 L327740:P327747 L393276:P393283 L458812:P458819 L524348:P524355 L589884:P589891 L655420:P655427 L720956:P720963 L786492:P786499 L852028:P852035 L917564:P917571 L983100:P983107 L65570:P65577 L131106:P131113 L196642:P196649 L262178:P262185 L327714:P327721 L393250:P393257 L458786:P458793 L524322:P524329 L589858:P589865 L655394:P655401 L720930:P720937 L786466:P786473 L852002:P852009 L917538:P917545 L983074:P983081 L65:P67 L51:P51 L19:P19 L56:P56 L79:P79 L26:P26 C86:G92 L14:P14 L42:P42 L53:P53 L91:P92 L86:P87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16"/>
  <sheetViews>
    <sheetView tabSelected="1" view="pageBreakPreview" topLeftCell="A19" zoomScaleNormal="100" workbookViewId="0">
      <selection activeCell="I52" sqref="I52"/>
    </sheetView>
  </sheetViews>
  <sheetFormatPr baseColWidth="10" defaultRowHeight="13.2" x14ac:dyDescent="0.25"/>
  <cols>
    <col min="1" max="1" width="7.44140625" bestFit="1" customWidth="1"/>
    <col min="2" max="2" width="20.6640625" bestFit="1" customWidth="1"/>
    <col min="3" max="3" width="17.44140625" bestFit="1" customWidth="1"/>
    <col min="4" max="4" width="4.88671875" customWidth="1"/>
    <col min="5" max="5" width="6.109375" bestFit="1" customWidth="1"/>
    <col min="6" max="6" width="20.6640625" bestFit="1" customWidth="1"/>
    <col min="7" max="7" width="17.44140625" customWidth="1"/>
    <col min="8" max="8" width="6" customWidth="1"/>
    <col min="9" max="9" width="20.6640625" bestFit="1" customWidth="1"/>
    <col min="10" max="13" width="2.33203125" bestFit="1" customWidth="1"/>
    <col min="14" max="14" width="13.6640625" bestFit="1" customWidth="1"/>
    <col min="15" max="15" width="11.6640625" bestFit="1" customWidth="1"/>
  </cols>
  <sheetData>
    <row r="1" spans="1:15" ht="30.15" customHeight="1" x14ac:dyDescent="0.25">
      <c r="A1" s="453" t="s">
        <v>442</v>
      </c>
      <c r="B1" s="453"/>
      <c r="C1" s="453"/>
      <c r="D1" s="453"/>
      <c r="E1" s="453"/>
      <c r="F1" s="453"/>
      <c r="G1" s="453"/>
      <c r="H1" s="1"/>
      <c r="I1" s="1"/>
    </row>
    <row r="2" spans="1:15" ht="30.15" customHeight="1" x14ac:dyDescent="0.25">
      <c r="A2" s="454" t="s">
        <v>443</v>
      </c>
      <c r="B2" s="454"/>
      <c r="C2" s="454"/>
      <c r="D2" s="454"/>
      <c r="E2" s="454"/>
      <c r="F2" s="454"/>
      <c r="G2" s="454"/>
      <c r="H2" s="1"/>
      <c r="I2" s="1"/>
    </row>
    <row r="3" spans="1:15" ht="30.15" customHeight="1" x14ac:dyDescent="0.25">
      <c r="A3" s="454" t="s">
        <v>444</v>
      </c>
      <c r="B3" s="454"/>
      <c r="C3" s="454"/>
      <c r="D3" s="454"/>
      <c r="E3" s="454"/>
      <c r="F3" s="454"/>
      <c r="G3" s="454"/>
      <c r="H3" s="1"/>
      <c r="I3" s="1"/>
    </row>
    <row r="4" spans="1:15" ht="30.15" customHeight="1" x14ac:dyDescent="0.25">
      <c r="A4" s="454" t="s">
        <v>445</v>
      </c>
      <c r="B4" s="454"/>
      <c r="C4" s="454"/>
      <c r="D4" s="454"/>
      <c r="E4" s="454"/>
      <c r="F4" s="454"/>
      <c r="G4" s="454"/>
      <c r="H4" s="1"/>
      <c r="I4" s="1"/>
    </row>
    <row r="5" spans="1:15" s="19" customFormat="1" ht="15.6" x14ac:dyDescent="0.25">
      <c r="A5" s="568" t="s">
        <v>185</v>
      </c>
      <c r="B5" s="568"/>
      <c r="C5" s="568"/>
      <c r="D5" s="7"/>
      <c r="E5" s="568" t="s">
        <v>186</v>
      </c>
      <c r="F5" s="568"/>
      <c r="G5" s="568"/>
      <c r="H5" s="33"/>
      <c r="I5" s="33"/>
    </row>
    <row r="6" spans="1:15" s="19" customFormat="1" ht="15.6" x14ac:dyDescent="0.25">
      <c r="A6" s="569" t="e">
        <f>I15&amp;" ("&amp;N15&amp;")"</f>
        <v>#N/A</v>
      </c>
      <c r="B6" s="569"/>
      <c r="C6" s="569"/>
      <c r="D6" s="7"/>
      <c r="E6" s="569" t="e">
        <f>I19&amp;" ("&amp;N19&amp;")"</f>
        <v>#N/A</v>
      </c>
      <c r="F6" s="569"/>
      <c r="G6" s="569"/>
      <c r="H6" s="33"/>
      <c r="I6" s="33"/>
    </row>
    <row r="7" spans="1:15" s="19" customFormat="1" ht="15.6" x14ac:dyDescent="0.25">
      <c r="A7" s="569" t="e">
        <f>I16&amp;" ("&amp;N16&amp;")"</f>
        <v>#N/A</v>
      </c>
      <c r="B7" s="569"/>
      <c r="C7" s="569"/>
      <c r="D7" s="7"/>
      <c r="E7" s="569" t="e">
        <f>I20&amp;" ("&amp;N20&amp;")"</f>
        <v>#N/A</v>
      </c>
      <c r="F7" s="569"/>
      <c r="G7" s="569"/>
      <c r="H7" s="33"/>
      <c r="I7" s="33"/>
    </row>
    <row r="8" spans="1:15" s="19" customFormat="1" ht="15.6" x14ac:dyDescent="0.25">
      <c r="A8" s="569" t="e">
        <f>I17&amp;" ("&amp;N17&amp;")"</f>
        <v>#N/A</v>
      </c>
      <c r="B8" s="569"/>
      <c r="C8" s="569"/>
      <c r="D8" s="7"/>
      <c r="E8" s="570" t="e">
        <f>I21&amp;" ("&amp;N21&amp;")"</f>
        <v>#N/A</v>
      </c>
      <c r="F8" s="570"/>
      <c r="G8" s="570"/>
      <c r="H8" s="33"/>
      <c r="I8" s="33"/>
    </row>
    <row r="9" spans="1:15" s="19" customFormat="1" ht="15.6" x14ac:dyDescent="0.25">
      <c r="A9" s="569" t="e">
        <f>I18&amp;" ("&amp;N18&amp;")"</f>
        <v>#N/A</v>
      </c>
      <c r="B9" s="569"/>
      <c r="C9" s="569"/>
      <c r="D9" s="7"/>
      <c r="E9" s="570" t="e">
        <f>I22&amp;" ("&amp;N22&amp;")"</f>
        <v>#N/A</v>
      </c>
      <c r="F9" s="570"/>
      <c r="G9" s="570"/>
      <c r="H9" s="33"/>
      <c r="I9" s="33"/>
    </row>
    <row r="10" spans="1:15" ht="15.6" x14ac:dyDescent="0.25">
      <c r="A10" s="5"/>
      <c r="B10" s="5"/>
      <c r="C10" s="5"/>
      <c r="D10" s="5"/>
      <c r="E10" s="5"/>
      <c r="F10" s="5"/>
      <c r="G10" s="5"/>
      <c r="H10" s="1"/>
      <c r="I10" s="1"/>
    </row>
    <row r="11" spans="1:15" ht="15" customHeight="1" x14ac:dyDescent="0.25">
      <c r="A11" s="571" t="s">
        <v>22</v>
      </c>
      <c r="B11" s="572"/>
      <c r="C11" s="573"/>
      <c r="D11" s="11"/>
      <c r="E11" s="571" t="s">
        <v>23</v>
      </c>
      <c r="F11" s="572"/>
      <c r="G11" s="573"/>
      <c r="H11" s="1"/>
      <c r="I11" s="1"/>
      <c r="J11" s="10"/>
    </row>
    <row r="12" spans="1:15" x14ac:dyDescent="0.25">
      <c r="A12" s="11"/>
      <c r="B12" s="9"/>
      <c r="C12" s="9"/>
      <c r="D12" s="11"/>
      <c r="E12" s="11"/>
      <c r="F12" s="9"/>
      <c r="G12" s="9"/>
      <c r="H12" s="1"/>
      <c r="I12" s="1"/>
    </row>
    <row r="13" spans="1:15" ht="15" customHeight="1" x14ac:dyDescent="0.25">
      <c r="A13" s="291" t="s">
        <v>37</v>
      </c>
      <c r="B13" s="571" t="s">
        <v>77</v>
      </c>
      <c r="C13" s="573"/>
      <c r="D13" s="1"/>
      <c r="E13" s="575" t="s">
        <v>157</v>
      </c>
      <c r="F13" s="292" t="str">
        <f>I16</f>
        <v>A2</v>
      </c>
      <c r="G13" s="293" t="s">
        <v>113</v>
      </c>
      <c r="H13" s="33"/>
      <c r="I13" s="1"/>
      <c r="J13" s="13"/>
    </row>
    <row r="14" spans="1:15" ht="15" customHeight="1" x14ac:dyDescent="0.25">
      <c r="A14" s="11"/>
      <c r="B14" s="9"/>
      <c r="C14" s="9"/>
      <c r="D14" s="1"/>
      <c r="E14" s="576"/>
      <c r="F14" s="292" t="str">
        <f>I17</f>
        <v>A3</v>
      </c>
      <c r="G14" s="29" t="str">
        <f>I23</f>
        <v>Directeur de tournoi</v>
      </c>
      <c r="H14" s="33"/>
      <c r="J14" s="13"/>
    </row>
    <row r="15" spans="1:15" ht="15" customHeight="1" x14ac:dyDescent="0.25">
      <c r="A15" s="574" t="s">
        <v>24</v>
      </c>
      <c r="B15" s="294" t="str">
        <f>I15</f>
        <v>A1</v>
      </c>
      <c r="C15" s="293" t="s">
        <v>113</v>
      </c>
      <c r="D15" s="1"/>
      <c r="E15" s="1"/>
      <c r="F15" s="12"/>
      <c r="G15" s="22"/>
      <c r="H15" s="33"/>
      <c r="I15" s="3" t="s">
        <v>260</v>
      </c>
      <c r="J15" s="23">
        <f>COUNTIF($B$15:$B$37,I15)+COUNTIF($F$13:$F$53,I15)</f>
        <v>3</v>
      </c>
      <c r="K15" s="23">
        <f>COUNTIF($B$15:$B$37,I15)</f>
        <v>2</v>
      </c>
      <c r="L15" s="23">
        <f>COUNTIF($F$13:$F$53,I15)</f>
        <v>1</v>
      </c>
      <c r="M15" s="23">
        <f>COUNTIF($C$15:$C$37,I15)+COUNTIF($G$13:$G$53,I15)</f>
        <v>1</v>
      </c>
      <c r="N15" s="147" t="e">
        <f>VLOOKUP(I15,'club-ville'!A:B,2,FALSE)</f>
        <v>#N/A</v>
      </c>
      <c r="O15" s="3"/>
    </row>
    <row r="16" spans="1:15" ht="15" customHeight="1" x14ac:dyDescent="0.25">
      <c r="A16" s="452"/>
      <c r="B16" s="294" t="str">
        <f>I16</f>
        <v>A2</v>
      </c>
      <c r="C16" s="29" t="str">
        <f>I23</f>
        <v>Directeur de tournoi</v>
      </c>
      <c r="D16" s="1"/>
      <c r="E16" s="575" t="s">
        <v>404</v>
      </c>
      <c r="F16" s="292" t="str">
        <f>I20</f>
        <v>B2</v>
      </c>
      <c r="G16" s="293" t="s">
        <v>113</v>
      </c>
      <c r="H16" s="33"/>
      <c r="I16" s="3" t="s">
        <v>261</v>
      </c>
      <c r="J16" s="23">
        <f t="shared" ref="J16:J22" si="0">COUNTIF($B$15:$B$37,I16)+COUNTIF($F$13:$F$53,I16)</f>
        <v>3</v>
      </c>
      <c r="K16" s="23">
        <f t="shared" ref="K16:K22" si="1">COUNTIF($B$15:$B$37,I16)</f>
        <v>2</v>
      </c>
      <c r="L16" s="23">
        <f t="shared" ref="L16:L22" si="2">COUNTIF($F$13:$F$53,I16)</f>
        <v>1</v>
      </c>
      <c r="M16" s="23">
        <f t="shared" ref="M16:M23" si="3">COUNTIF($C$15:$C$37,I16)+COUNTIF($G$13:$G$53,I16)</f>
        <v>1</v>
      </c>
      <c r="N16" s="147" t="e">
        <f>VLOOKUP(I16,'club-ville'!A:B,2,FALSE)</f>
        <v>#N/A</v>
      </c>
      <c r="O16" s="3"/>
    </row>
    <row r="17" spans="1:15" ht="15" customHeight="1" x14ac:dyDescent="0.25">
      <c r="A17" s="1"/>
      <c r="B17" s="12"/>
      <c r="C17" s="21"/>
      <c r="D17" s="4"/>
      <c r="E17" s="576"/>
      <c r="F17" s="292" t="str">
        <f>I21</f>
        <v>B3</v>
      </c>
      <c r="G17" s="29" t="str">
        <f>I22</f>
        <v>B4</v>
      </c>
      <c r="H17" s="33"/>
      <c r="I17" s="3" t="s">
        <v>262</v>
      </c>
      <c r="J17" s="23">
        <f t="shared" si="0"/>
        <v>3</v>
      </c>
      <c r="K17" s="23">
        <f t="shared" si="1"/>
        <v>2</v>
      </c>
      <c r="L17" s="23">
        <f t="shared" si="2"/>
        <v>1</v>
      </c>
      <c r="M17" s="23">
        <f t="shared" si="3"/>
        <v>1</v>
      </c>
      <c r="N17" s="147" t="e">
        <f>VLOOKUP(I17,'club-ville'!A:B,2,FALSE)</f>
        <v>#N/A</v>
      </c>
      <c r="O17" s="3"/>
    </row>
    <row r="18" spans="1:15" ht="15" customHeight="1" x14ac:dyDescent="0.25">
      <c r="A18" s="574" t="s">
        <v>405</v>
      </c>
      <c r="B18" s="292" t="str">
        <f>I19</f>
        <v>B1</v>
      </c>
      <c r="C18" s="293" t="s">
        <v>113</v>
      </c>
      <c r="D18" s="1"/>
      <c r="E18" s="1"/>
      <c r="F18" s="12"/>
      <c r="G18" s="22"/>
      <c r="H18" s="33"/>
      <c r="I18" s="3" t="s">
        <v>263</v>
      </c>
      <c r="J18" s="23">
        <f t="shared" si="0"/>
        <v>3</v>
      </c>
      <c r="K18" s="23">
        <f t="shared" si="1"/>
        <v>2</v>
      </c>
      <c r="L18" s="23">
        <f t="shared" si="2"/>
        <v>1</v>
      </c>
      <c r="M18" s="23">
        <f t="shared" si="3"/>
        <v>1</v>
      </c>
      <c r="N18" s="147" t="e">
        <f>VLOOKUP(I18,'club-ville'!A:B,2,FALSE)</f>
        <v>#N/A</v>
      </c>
      <c r="O18" s="3"/>
    </row>
    <row r="19" spans="1:15" ht="15" customHeight="1" x14ac:dyDescent="0.25">
      <c r="A19" s="452"/>
      <c r="B19" s="292" t="str">
        <f>I20</f>
        <v>B2</v>
      </c>
      <c r="C19" s="29" t="str">
        <f>I21</f>
        <v>B3</v>
      </c>
      <c r="D19" s="1"/>
      <c r="E19" s="575" t="s">
        <v>406</v>
      </c>
      <c r="F19" s="292" t="str">
        <f>I15</f>
        <v>A1</v>
      </c>
      <c r="G19" s="293" t="s">
        <v>113</v>
      </c>
      <c r="H19" s="33"/>
      <c r="I19" s="3" t="s">
        <v>269</v>
      </c>
      <c r="J19" s="23">
        <f t="shared" si="0"/>
        <v>3</v>
      </c>
      <c r="K19" s="23">
        <f t="shared" si="1"/>
        <v>2</v>
      </c>
      <c r="L19" s="23">
        <f t="shared" si="2"/>
        <v>1</v>
      </c>
      <c r="M19" s="23">
        <f t="shared" si="3"/>
        <v>1</v>
      </c>
      <c r="N19" s="147" t="e">
        <f>VLOOKUP(I19,'club-ville'!A:B,2,FALSE)</f>
        <v>#N/A</v>
      </c>
      <c r="O19" s="3"/>
    </row>
    <row r="20" spans="1:15" ht="15" customHeight="1" x14ac:dyDescent="0.25">
      <c r="A20" s="1"/>
      <c r="B20" s="12"/>
      <c r="C20" s="22"/>
      <c r="D20" s="4"/>
      <c r="E20" s="576"/>
      <c r="F20" s="292" t="str">
        <f>I18</f>
        <v>A4</v>
      </c>
      <c r="G20" s="29" t="str">
        <f>I16</f>
        <v>A2</v>
      </c>
      <c r="H20" s="33"/>
      <c r="I20" s="3" t="s">
        <v>270</v>
      </c>
      <c r="J20" s="23">
        <f t="shared" si="0"/>
        <v>3</v>
      </c>
      <c r="K20" s="23">
        <f t="shared" si="1"/>
        <v>2</v>
      </c>
      <c r="L20" s="23">
        <f t="shared" si="2"/>
        <v>1</v>
      </c>
      <c r="M20" s="23">
        <f t="shared" si="3"/>
        <v>1</v>
      </c>
      <c r="N20" s="147" t="e">
        <f>VLOOKUP(I20,'club-ville'!A:B,2,FALSE)</f>
        <v>#N/A</v>
      </c>
      <c r="O20" s="3"/>
    </row>
    <row r="21" spans="1:15" ht="15" customHeight="1" x14ac:dyDescent="0.25">
      <c r="A21" s="574" t="s">
        <v>407</v>
      </c>
      <c r="B21" s="292" t="str">
        <f>I17</f>
        <v>A3</v>
      </c>
      <c r="C21" s="293" t="s">
        <v>113</v>
      </c>
      <c r="D21" s="1"/>
      <c r="E21" s="1"/>
      <c r="F21" s="12"/>
      <c r="G21" s="22"/>
      <c r="H21" s="33"/>
      <c r="I21" s="3" t="s">
        <v>271</v>
      </c>
      <c r="J21" s="23">
        <f t="shared" si="0"/>
        <v>3</v>
      </c>
      <c r="K21" s="23">
        <f t="shared" si="1"/>
        <v>2</v>
      </c>
      <c r="L21" s="23">
        <f t="shared" si="2"/>
        <v>1</v>
      </c>
      <c r="M21" s="23">
        <f t="shared" si="3"/>
        <v>2</v>
      </c>
      <c r="N21" s="147" t="e">
        <f>VLOOKUP(I21,'club-ville'!A:B,2,FALSE)</f>
        <v>#N/A</v>
      </c>
      <c r="O21" s="3"/>
    </row>
    <row r="22" spans="1:15" ht="15" customHeight="1" x14ac:dyDescent="0.25">
      <c r="A22" s="452"/>
      <c r="B22" s="292" t="str">
        <f>I18</f>
        <v>A4</v>
      </c>
      <c r="C22" s="29" t="str">
        <f>I15</f>
        <v>A1</v>
      </c>
      <c r="D22" s="1"/>
      <c r="E22" s="575" t="s">
        <v>408</v>
      </c>
      <c r="F22" s="292" t="str">
        <f>I19</f>
        <v>B1</v>
      </c>
      <c r="G22" s="293" t="s">
        <v>113</v>
      </c>
      <c r="H22" s="33"/>
      <c r="I22" s="3" t="s">
        <v>272</v>
      </c>
      <c r="J22" s="23">
        <f t="shared" si="0"/>
        <v>3</v>
      </c>
      <c r="K22" s="23">
        <f t="shared" si="1"/>
        <v>2</v>
      </c>
      <c r="L22" s="23">
        <f t="shared" si="2"/>
        <v>1</v>
      </c>
      <c r="M22" s="23">
        <f t="shared" si="3"/>
        <v>1</v>
      </c>
      <c r="N22" s="147" t="e">
        <f>VLOOKUP(I22,'club-ville'!A:B,2,FALSE)</f>
        <v>#N/A</v>
      </c>
      <c r="O22" s="3"/>
    </row>
    <row r="23" spans="1:15" ht="15" customHeight="1" x14ac:dyDescent="0.25">
      <c r="A23" s="1"/>
      <c r="B23" s="12"/>
      <c r="C23" s="22"/>
      <c r="D23" s="4"/>
      <c r="E23" s="576"/>
      <c r="F23" s="292" t="str">
        <f>I22</f>
        <v>B4</v>
      </c>
      <c r="G23" s="29" t="str">
        <f>I21</f>
        <v>B3</v>
      </c>
      <c r="H23" s="33"/>
      <c r="I23" s="15" t="s">
        <v>30</v>
      </c>
      <c r="J23" s="23"/>
      <c r="K23" s="23"/>
      <c r="L23" s="23"/>
      <c r="M23" s="23">
        <f t="shared" si="3"/>
        <v>4</v>
      </c>
    </row>
    <row r="24" spans="1:15" ht="15" customHeight="1" x14ac:dyDescent="0.25">
      <c r="A24" s="574" t="s">
        <v>153</v>
      </c>
      <c r="B24" s="292" t="str">
        <f>I21</f>
        <v>B3</v>
      </c>
      <c r="C24" s="293" t="s">
        <v>113</v>
      </c>
      <c r="D24" s="1"/>
      <c r="E24" s="1"/>
      <c r="F24" s="12"/>
      <c r="G24" s="22"/>
      <c r="H24" s="33"/>
      <c r="J24" s="13"/>
    </row>
    <row r="25" spans="1:15" ht="15" customHeight="1" x14ac:dyDescent="0.25">
      <c r="A25" s="452"/>
      <c r="B25" s="292" t="str">
        <f>I22</f>
        <v>B4</v>
      </c>
      <c r="C25" s="29" t="str">
        <f>I19</f>
        <v>B1</v>
      </c>
      <c r="D25" s="1"/>
      <c r="E25" s="575" t="s">
        <v>211</v>
      </c>
      <c r="F25" s="292" t="str">
        <f>'Résultats à 4+4'!B35</f>
        <v>2e A</v>
      </c>
      <c r="G25" s="293" t="s">
        <v>113</v>
      </c>
      <c r="H25" s="33"/>
      <c r="J25" s="19"/>
      <c r="K25" s="19"/>
      <c r="L25" s="19"/>
      <c r="M25" s="19"/>
      <c r="N25" s="19"/>
    </row>
    <row r="26" spans="1:15" ht="15" customHeight="1" x14ac:dyDescent="0.25">
      <c r="A26" s="1"/>
      <c r="B26" s="12"/>
      <c r="C26" s="22"/>
      <c r="D26" s="4"/>
      <c r="E26" s="576"/>
      <c r="F26" s="292" t="str">
        <f>'Résultats à 4+4'!C35</f>
        <v>3e B</v>
      </c>
      <c r="G26" s="29" t="str">
        <f>F31</f>
        <v>1er A</v>
      </c>
      <c r="H26" s="33"/>
      <c r="J26" s="19"/>
      <c r="K26" s="19"/>
      <c r="L26" s="19"/>
      <c r="M26" s="19"/>
      <c r="N26" s="19"/>
    </row>
    <row r="27" spans="1:15" ht="15" customHeight="1" x14ac:dyDescent="0.25">
      <c r="A27" s="574" t="s">
        <v>409</v>
      </c>
      <c r="B27" s="292" t="str">
        <f>I15</f>
        <v>A1</v>
      </c>
      <c r="C27" s="293" t="s">
        <v>113</v>
      </c>
      <c r="D27" s="1"/>
      <c r="E27" s="1"/>
      <c r="F27" s="12"/>
      <c r="G27" s="22"/>
      <c r="H27" s="33"/>
      <c r="J27" s="35"/>
      <c r="K27" s="35"/>
      <c r="L27" s="19"/>
      <c r="M27" s="19"/>
      <c r="N27" s="19"/>
    </row>
    <row r="28" spans="1:15" ht="15" customHeight="1" x14ac:dyDescent="0.25">
      <c r="A28" s="452"/>
      <c r="B28" s="292" t="str">
        <f>I17</f>
        <v>A3</v>
      </c>
      <c r="C28" s="29" t="str">
        <f>I18</f>
        <v>A4</v>
      </c>
      <c r="D28" s="1"/>
      <c r="E28" s="575" t="s">
        <v>410</v>
      </c>
      <c r="F28" s="292" t="str">
        <f>'Résultats à 4+4'!D35</f>
        <v>2e B</v>
      </c>
      <c r="G28" s="293" t="s">
        <v>113</v>
      </c>
      <c r="H28" s="33"/>
      <c r="J28" s="35"/>
      <c r="K28" s="35"/>
      <c r="L28" s="19"/>
      <c r="M28" s="19"/>
      <c r="N28" s="19"/>
    </row>
    <row r="29" spans="1:15" ht="15" customHeight="1" x14ac:dyDescent="0.25">
      <c r="A29" s="1"/>
      <c r="B29" s="12"/>
      <c r="C29" s="22"/>
      <c r="D29" s="4"/>
      <c r="E29" s="576"/>
      <c r="F29" s="292" t="str">
        <f>'Résultats à 4+4'!E35</f>
        <v>3e A</v>
      </c>
      <c r="G29" s="29" t="str">
        <f>F35</f>
        <v>1er B</v>
      </c>
      <c r="H29" s="33"/>
      <c r="J29" s="35"/>
      <c r="K29" s="35"/>
      <c r="L29" s="19"/>
      <c r="M29" s="19"/>
      <c r="N29" s="19"/>
    </row>
    <row r="30" spans="1:15" ht="15" customHeight="1" x14ac:dyDescent="0.25">
      <c r="A30" s="574" t="s">
        <v>411</v>
      </c>
      <c r="B30" s="292" t="str">
        <f>I19</f>
        <v>B1</v>
      </c>
      <c r="C30" s="293" t="s">
        <v>113</v>
      </c>
      <c r="D30" s="1"/>
      <c r="E30" s="1"/>
      <c r="F30" s="12"/>
      <c r="G30" s="22"/>
      <c r="H30" s="33"/>
      <c r="J30" s="146"/>
      <c r="K30" s="146"/>
      <c r="L30" s="19"/>
      <c r="M30" s="19"/>
      <c r="N30" s="19"/>
    </row>
    <row r="31" spans="1:15" ht="15" customHeight="1" x14ac:dyDescent="0.25">
      <c r="A31" s="452"/>
      <c r="B31" s="292" t="str">
        <f>I21</f>
        <v>B3</v>
      </c>
      <c r="C31" s="31" t="str">
        <f>I20</f>
        <v>B2</v>
      </c>
      <c r="D31" s="1"/>
      <c r="E31" s="575" t="s">
        <v>218</v>
      </c>
      <c r="F31" s="292" t="str">
        <f>'Résultats à 4+4'!B38</f>
        <v>1er A</v>
      </c>
      <c r="G31" s="293" t="s">
        <v>113</v>
      </c>
      <c r="H31" s="33"/>
      <c r="I31" s="35"/>
      <c r="J31" s="35"/>
      <c r="K31" s="35"/>
      <c r="L31" s="19"/>
      <c r="M31" s="19"/>
      <c r="N31" s="19"/>
    </row>
    <row r="32" spans="1:15" ht="15" customHeight="1" x14ac:dyDescent="0.25">
      <c r="A32" s="1"/>
      <c r="B32" s="14"/>
      <c r="C32" s="295"/>
      <c r="D32" s="4"/>
      <c r="E32" s="576"/>
      <c r="F32" s="292" t="str">
        <f>'Résultats à 4+4'!C38</f>
        <v>Vainqueur C-O 2</v>
      </c>
      <c r="G32" s="29" t="str">
        <f>F26</f>
        <v>3e B</v>
      </c>
      <c r="H32" s="33"/>
      <c r="I32" s="35"/>
      <c r="J32" s="35"/>
      <c r="K32" s="35"/>
      <c r="L32" s="19"/>
      <c r="M32" s="19"/>
      <c r="N32" s="19"/>
    </row>
    <row r="33" spans="1:14" ht="15" customHeight="1" x14ac:dyDescent="0.25">
      <c r="A33" s="574" t="s">
        <v>403</v>
      </c>
      <c r="B33" s="292" t="str">
        <f>I16</f>
        <v>A2</v>
      </c>
      <c r="C33" s="293" t="s">
        <v>113</v>
      </c>
      <c r="D33" s="4"/>
      <c r="E33" s="1"/>
      <c r="F33" s="24"/>
      <c r="G33" s="37"/>
      <c r="H33" s="33"/>
      <c r="I33" s="35"/>
      <c r="J33" s="35"/>
      <c r="K33" s="35"/>
      <c r="L33" s="19"/>
      <c r="M33" s="19"/>
      <c r="N33" s="19"/>
    </row>
    <row r="34" spans="1:14" ht="15" customHeight="1" x14ac:dyDescent="0.25">
      <c r="A34" s="452"/>
      <c r="B34" s="292" t="str">
        <f>I18</f>
        <v>A4</v>
      </c>
      <c r="C34" s="29" t="str">
        <f>I17</f>
        <v>A3</v>
      </c>
      <c r="D34" s="4"/>
      <c r="E34" s="575" t="s">
        <v>36</v>
      </c>
      <c r="F34" s="292" t="str">
        <f>'Résultats à 4+4'!D38</f>
        <v>Vainqueur C-O 1</v>
      </c>
      <c r="G34" s="293" t="s">
        <v>113</v>
      </c>
      <c r="H34" s="33"/>
      <c r="I34" s="35"/>
      <c r="J34" s="35"/>
      <c r="K34" s="35"/>
      <c r="L34" s="19"/>
      <c r="M34" s="19"/>
      <c r="N34" s="19"/>
    </row>
    <row r="35" spans="1:14" ht="15" customHeight="1" x14ac:dyDescent="0.25">
      <c r="A35" s="1"/>
      <c r="B35" s="14"/>
      <c r="C35" s="270"/>
      <c r="D35" s="4"/>
      <c r="E35" s="576"/>
      <c r="F35" s="292" t="str">
        <f>'Résultats à 4+4'!E38</f>
        <v>1er B</v>
      </c>
      <c r="G35" s="29" t="str">
        <f>F29</f>
        <v>3e A</v>
      </c>
      <c r="H35" s="33"/>
      <c r="I35" s="35"/>
      <c r="J35" s="35"/>
      <c r="K35" s="35"/>
      <c r="L35" s="19"/>
      <c r="M35" s="19"/>
      <c r="N35" s="19"/>
    </row>
    <row r="36" spans="1:14" ht="15" customHeight="1" x14ac:dyDescent="0.25">
      <c r="A36" s="574" t="s">
        <v>412</v>
      </c>
      <c r="B36" s="292" t="str">
        <f>I20</f>
        <v>B2</v>
      </c>
      <c r="C36" s="293" t="s">
        <v>113</v>
      </c>
      <c r="D36" s="4"/>
      <c r="E36" s="1"/>
      <c r="F36" s="24"/>
      <c r="G36" s="37"/>
      <c r="H36" s="33"/>
      <c r="I36" s="35"/>
      <c r="J36" s="35"/>
      <c r="K36" s="35"/>
      <c r="L36" s="19"/>
      <c r="M36" s="19"/>
      <c r="N36" s="19"/>
    </row>
    <row r="37" spans="1:14" ht="15" customHeight="1" x14ac:dyDescent="0.25">
      <c r="A37" s="452"/>
      <c r="B37" s="292" t="str">
        <f>I22</f>
        <v>B4</v>
      </c>
      <c r="C37" s="29" t="str">
        <f>I23</f>
        <v>Directeur de tournoi</v>
      </c>
      <c r="D37" s="4"/>
      <c r="E37" s="575" t="s">
        <v>413</v>
      </c>
      <c r="F37" s="292" t="str">
        <f>'Résultats à 4+4'!F38</f>
        <v>4e B</v>
      </c>
      <c r="G37" s="293" t="s">
        <v>113</v>
      </c>
      <c r="H37" s="33"/>
      <c r="I37" s="35"/>
      <c r="J37" s="35"/>
      <c r="K37" s="35"/>
      <c r="L37" s="19"/>
      <c r="M37" s="19"/>
      <c r="N37" s="19"/>
    </row>
    <row r="38" spans="1:14" ht="15" customHeight="1" x14ac:dyDescent="0.25">
      <c r="A38" s="1"/>
      <c r="B38" s="24"/>
      <c r="C38" s="37"/>
      <c r="D38" s="4"/>
      <c r="E38" s="576"/>
      <c r="F38" s="292" t="str">
        <f>'Résultats à 4+4'!G38</f>
        <v>Perdant C-O 2</v>
      </c>
      <c r="G38" s="29" t="str">
        <f>F25</f>
        <v>2e A</v>
      </c>
      <c r="H38" s="33"/>
      <c r="I38" s="35"/>
      <c r="J38" s="35"/>
      <c r="K38" s="35"/>
      <c r="L38" s="19"/>
      <c r="M38" s="19"/>
      <c r="N38" s="19"/>
    </row>
    <row r="39" spans="1:14" ht="15" customHeight="1" x14ac:dyDescent="0.25">
      <c r="A39" s="1"/>
      <c r="B39" s="24"/>
      <c r="C39" s="37"/>
      <c r="D39" s="4"/>
      <c r="E39" s="1"/>
      <c r="F39" s="24"/>
      <c r="G39" s="37"/>
      <c r="H39" s="33"/>
      <c r="I39" s="35"/>
      <c r="J39" s="35"/>
      <c r="K39" s="35"/>
      <c r="L39" s="19"/>
      <c r="M39" s="19"/>
      <c r="N39" s="19"/>
    </row>
    <row r="40" spans="1:14" ht="15" customHeight="1" x14ac:dyDescent="0.25">
      <c r="A40" s="1"/>
      <c r="B40" s="24"/>
      <c r="C40" s="37"/>
      <c r="D40" s="4"/>
      <c r="E40" s="575" t="s">
        <v>402</v>
      </c>
      <c r="F40" s="292" t="str">
        <f>'Résultats à 4+4'!H38</f>
        <v>Perdant C-O 1</v>
      </c>
      <c r="G40" s="293" t="s">
        <v>113</v>
      </c>
      <c r="H40" s="33"/>
      <c r="I40" s="35"/>
      <c r="J40" s="35"/>
      <c r="K40" s="35"/>
      <c r="L40" s="19"/>
      <c r="M40" s="19"/>
      <c r="N40" s="19"/>
    </row>
    <row r="41" spans="1:14" ht="15" customHeight="1" x14ac:dyDescent="0.25">
      <c r="A41" s="1"/>
      <c r="B41" s="24"/>
      <c r="C41" s="37"/>
      <c r="D41" s="4"/>
      <c r="E41" s="576"/>
      <c r="F41" s="292" t="str">
        <f>'Résultats à 4+4'!I38</f>
        <v>4e A</v>
      </c>
      <c r="G41" s="29" t="str">
        <f>F28</f>
        <v>2e B</v>
      </c>
      <c r="H41" s="33"/>
      <c r="I41" s="35"/>
      <c r="J41" s="35"/>
      <c r="K41" s="35"/>
      <c r="L41" s="19"/>
      <c r="M41" s="19"/>
      <c r="N41" s="19"/>
    </row>
    <row r="42" spans="1:14" ht="15" customHeight="1" x14ac:dyDescent="0.25">
      <c r="A42" s="1"/>
      <c r="B42" s="1"/>
      <c r="C42" s="1"/>
      <c r="D42" s="1"/>
      <c r="E42" s="1"/>
      <c r="F42" s="12"/>
      <c r="G42" s="22"/>
      <c r="H42" s="33"/>
      <c r="I42" s="35"/>
      <c r="J42" s="16"/>
      <c r="K42" s="16"/>
    </row>
    <row r="43" spans="1:14" ht="15" customHeight="1" x14ac:dyDescent="0.25">
      <c r="A43" s="489" t="s">
        <v>441</v>
      </c>
      <c r="B43" s="490"/>
      <c r="C43" s="491"/>
      <c r="D43" s="1"/>
      <c r="E43" s="575" t="s">
        <v>26</v>
      </c>
      <c r="F43" s="292" t="str">
        <f>'Résultats à 4+4'!B41</f>
        <v>Perdant 1/2 1</v>
      </c>
      <c r="G43" s="293" t="s">
        <v>113</v>
      </c>
      <c r="H43" s="33"/>
      <c r="I43" s="35"/>
      <c r="J43" s="2"/>
      <c r="K43" s="2"/>
    </row>
    <row r="44" spans="1:14" ht="15" customHeight="1" x14ac:dyDescent="0.25">
      <c r="A44" s="492"/>
      <c r="B44" s="493"/>
      <c r="C44" s="494"/>
      <c r="D44" s="4"/>
      <c r="E44" s="576"/>
      <c r="F44" s="292" t="str">
        <f>'Résultats à 4+4'!C41</f>
        <v>Perdant 1/2 2</v>
      </c>
      <c r="G44" s="29" t="str">
        <f>F49</f>
        <v>Perdant 1/2 3</v>
      </c>
      <c r="H44" s="33"/>
      <c r="I44" s="35"/>
      <c r="J44" s="2"/>
      <c r="K44" s="2"/>
    </row>
    <row r="45" spans="1:14" ht="15" customHeight="1" x14ac:dyDescent="0.25">
      <c r="A45" s="492"/>
      <c r="B45" s="493"/>
      <c r="C45" s="494"/>
      <c r="D45" s="1"/>
      <c r="E45" s="1"/>
      <c r="F45" s="12"/>
      <c r="G45" s="22"/>
      <c r="H45" s="33"/>
      <c r="I45" s="35"/>
    </row>
    <row r="46" spans="1:14" ht="15" customHeight="1" x14ac:dyDescent="0.25">
      <c r="A46" s="492"/>
      <c r="B46" s="493"/>
      <c r="C46" s="494"/>
      <c r="D46" s="1"/>
      <c r="E46" s="575" t="s">
        <v>414</v>
      </c>
      <c r="F46" s="292" t="str">
        <f>'Résultats à 4+4'!D41</f>
        <v>Vainqueur 1/2 3</v>
      </c>
      <c r="G46" s="293" t="s">
        <v>113</v>
      </c>
      <c r="H46" s="33"/>
      <c r="I46" s="35"/>
    </row>
    <row r="47" spans="1:14" ht="15" customHeight="1" x14ac:dyDescent="0.25">
      <c r="A47" s="495"/>
      <c r="B47" s="496"/>
      <c r="C47" s="497"/>
      <c r="D47" s="4"/>
      <c r="E47" s="576"/>
      <c r="F47" s="292" t="str">
        <f>'Résultats à 4+4'!E41</f>
        <v>Vainqueur 1/2 4</v>
      </c>
      <c r="G47" s="29" t="str">
        <f>F52</f>
        <v>Vainqueur 1/2 1</v>
      </c>
      <c r="H47" s="33"/>
      <c r="I47" s="35"/>
    </row>
    <row r="48" spans="1:14" ht="15" customHeight="1" x14ac:dyDescent="0.25">
      <c r="A48" s="288"/>
      <c r="B48" s="288"/>
      <c r="C48" s="288"/>
      <c r="D48" s="4"/>
      <c r="E48" s="1"/>
      <c r="F48" s="24"/>
      <c r="G48" s="37"/>
      <c r="H48" s="33"/>
      <c r="I48" s="35"/>
    </row>
    <row r="49" spans="1:9" ht="15" customHeight="1" x14ac:dyDescent="0.25">
      <c r="A49" s="288"/>
      <c r="B49" s="288"/>
      <c r="C49" s="288"/>
      <c r="D49" s="4"/>
      <c r="E49" s="575" t="s">
        <v>415</v>
      </c>
      <c r="F49" s="292" t="str">
        <f>'Résultats à 4+4'!F41</f>
        <v>Perdant 1/2 3</v>
      </c>
      <c r="G49" s="293" t="s">
        <v>113</v>
      </c>
      <c r="H49" s="33"/>
      <c r="I49" s="35"/>
    </row>
    <row r="50" spans="1:9" ht="15" customHeight="1" x14ac:dyDescent="0.25">
      <c r="A50" s="288"/>
      <c r="B50" s="288"/>
      <c r="C50" s="288"/>
      <c r="D50" s="4"/>
      <c r="E50" s="576"/>
      <c r="F50" s="292" t="str">
        <f>'Résultats à 4+4'!G41</f>
        <v>Perdant 1/2 4</v>
      </c>
      <c r="G50" s="29" t="str">
        <f>F44</f>
        <v>Perdant 1/2 2</v>
      </c>
      <c r="H50" s="33"/>
      <c r="I50" s="35"/>
    </row>
    <row r="51" spans="1:9" ht="15" customHeight="1" x14ac:dyDescent="0.25">
      <c r="A51" s="288"/>
      <c r="B51" s="288"/>
      <c r="C51" s="288"/>
      <c r="D51" s="4"/>
      <c r="E51" s="1"/>
      <c r="F51" s="12"/>
      <c r="G51" s="22"/>
      <c r="H51" s="33"/>
      <c r="I51" s="35"/>
    </row>
    <row r="52" spans="1:9" ht="15" customHeight="1" x14ac:dyDescent="0.25">
      <c r="A52" s="288"/>
      <c r="B52" s="288"/>
      <c r="C52" s="288"/>
      <c r="D52" s="4"/>
      <c r="E52" s="575" t="s">
        <v>416</v>
      </c>
      <c r="F52" s="292" t="str">
        <f>'Résultats à 4+4'!B44</f>
        <v>Vainqueur 1/2 1</v>
      </c>
      <c r="G52" s="293" t="s">
        <v>113</v>
      </c>
      <c r="H52" s="33"/>
      <c r="I52" s="35"/>
    </row>
    <row r="53" spans="1:9" ht="15" customHeight="1" x14ac:dyDescent="0.25">
      <c r="A53" s="288"/>
      <c r="B53" s="288"/>
      <c r="C53" s="288"/>
      <c r="D53" s="4"/>
      <c r="E53" s="576"/>
      <c r="F53" s="292" t="str">
        <f>'Résultats à 4+4'!C44</f>
        <v>Vainqueur 1/2 2</v>
      </c>
      <c r="G53" s="29" t="str">
        <f>I23</f>
        <v>Directeur de tournoi</v>
      </c>
      <c r="H53" s="33"/>
      <c r="I53" s="35"/>
    </row>
    <row r="54" spans="1:9" x14ac:dyDescent="0.25">
      <c r="A54" s="18"/>
      <c r="B54" s="18"/>
      <c r="C54" s="18"/>
      <c r="D54" s="4"/>
      <c r="E54" s="4"/>
      <c r="F54" s="24"/>
      <c r="G54" s="25"/>
      <c r="H54" s="33"/>
      <c r="I54" s="16"/>
    </row>
    <row r="55" spans="1:9" ht="41.4" customHeight="1" x14ac:dyDescent="0.25">
      <c r="A55" s="586" t="s">
        <v>114</v>
      </c>
      <c r="B55" s="587"/>
      <c r="C55" s="587"/>
      <c r="D55" s="587"/>
      <c r="E55" s="587"/>
      <c r="F55" s="587"/>
      <c r="G55" s="588"/>
      <c r="H55" s="33"/>
      <c r="I55" s="16"/>
    </row>
    <row r="56" spans="1:9" x14ac:dyDescent="0.25">
      <c r="A56" s="19"/>
      <c r="B56" s="19"/>
      <c r="C56" s="19"/>
      <c r="D56" s="19"/>
      <c r="E56" s="19"/>
      <c r="F56" s="19"/>
      <c r="G56" s="19"/>
      <c r="H56" s="19"/>
      <c r="I56" s="16"/>
    </row>
    <row r="57" spans="1:9" x14ac:dyDescent="0.25">
      <c r="A57" s="19"/>
      <c r="B57" s="19"/>
      <c r="C57" s="457" t="s">
        <v>439</v>
      </c>
      <c r="D57" s="458"/>
      <c r="E57" s="458"/>
      <c r="F57" s="459"/>
      <c r="G57" s="38"/>
      <c r="H57" s="19"/>
      <c r="I57" s="16"/>
    </row>
    <row r="58" spans="1:9" x14ac:dyDescent="0.25">
      <c r="A58" s="19"/>
      <c r="B58" s="19"/>
      <c r="C58" s="460" t="s">
        <v>440</v>
      </c>
      <c r="D58" s="461"/>
      <c r="E58" s="461"/>
      <c r="F58" s="462"/>
      <c r="G58" s="38"/>
      <c r="H58" s="19"/>
      <c r="I58" s="16"/>
    </row>
    <row r="59" spans="1:9" ht="30" customHeight="1" x14ac:dyDescent="0.25">
      <c r="A59" s="453" t="s">
        <v>442</v>
      </c>
      <c r="B59" s="453"/>
      <c r="C59" s="453"/>
      <c r="D59" s="453"/>
      <c r="E59" s="453"/>
      <c r="F59" s="453"/>
      <c r="G59" s="453"/>
      <c r="H59" s="1"/>
      <c r="I59" s="1"/>
    </row>
    <row r="60" spans="1:9" ht="30" customHeight="1" x14ac:dyDescent="0.25">
      <c r="A60" s="454" t="s">
        <v>443</v>
      </c>
      <c r="B60" s="454"/>
      <c r="C60" s="454"/>
      <c r="D60" s="454"/>
      <c r="E60" s="454"/>
      <c r="F60" s="454"/>
      <c r="G60" s="454"/>
      <c r="H60" s="1"/>
      <c r="I60" s="1"/>
    </row>
    <row r="61" spans="1:9" ht="30" customHeight="1" x14ac:dyDescent="0.25">
      <c r="A61" s="454" t="s">
        <v>444</v>
      </c>
      <c r="B61" s="454"/>
      <c r="C61" s="454"/>
      <c r="D61" s="454"/>
      <c r="E61" s="454"/>
      <c r="F61" s="454"/>
      <c r="G61" s="454"/>
      <c r="H61" s="1"/>
      <c r="I61" s="1"/>
    </row>
    <row r="62" spans="1:9" ht="30" customHeight="1" x14ac:dyDescent="0.25">
      <c r="A62" s="454" t="s">
        <v>445</v>
      </c>
      <c r="B62" s="454"/>
      <c r="C62" s="454"/>
      <c r="D62" s="454"/>
      <c r="E62" s="454"/>
      <c r="F62" s="454"/>
      <c r="G62" s="454"/>
      <c r="H62" s="1"/>
      <c r="I62" s="1"/>
    </row>
    <row r="63" spans="1:9" s="19" customFormat="1" ht="15.6" x14ac:dyDescent="0.25">
      <c r="A63" s="568" t="s">
        <v>185</v>
      </c>
      <c r="B63" s="568"/>
      <c r="C63" s="568"/>
      <c r="D63" s="7"/>
      <c r="E63" s="568" t="s">
        <v>186</v>
      </c>
      <c r="F63" s="568"/>
      <c r="G63" s="568"/>
      <c r="H63" s="33"/>
      <c r="I63" s="33"/>
    </row>
    <row r="64" spans="1:9" s="19" customFormat="1" ht="15.6" x14ac:dyDescent="0.25">
      <c r="A64" s="569" t="e">
        <f>I73&amp;" ("&amp;N73&amp;")"</f>
        <v>#N/A</v>
      </c>
      <c r="B64" s="569"/>
      <c r="C64" s="569"/>
      <c r="D64" s="7"/>
      <c r="E64" s="569" t="e">
        <f>I77&amp;" ("&amp;N77&amp;")"</f>
        <v>#N/A</v>
      </c>
      <c r="F64" s="569"/>
      <c r="G64" s="569"/>
      <c r="H64" s="33"/>
      <c r="I64" s="33"/>
    </row>
    <row r="65" spans="1:15" s="19" customFormat="1" ht="15.6" x14ac:dyDescent="0.25">
      <c r="A65" s="569" t="e">
        <f>I74&amp;" ("&amp;N74&amp;")"</f>
        <v>#N/A</v>
      </c>
      <c r="B65" s="569"/>
      <c r="C65" s="569"/>
      <c r="D65" s="7"/>
      <c r="E65" s="569" t="e">
        <f>I78&amp;" ("&amp;N78&amp;")"</f>
        <v>#N/A</v>
      </c>
      <c r="F65" s="569"/>
      <c r="G65" s="569"/>
      <c r="H65" s="33"/>
      <c r="I65" s="33"/>
    </row>
    <row r="66" spans="1:15" s="19" customFormat="1" ht="15.6" x14ac:dyDescent="0.25">
      <c r="A66" s="569" t="e">
        <f>I75&amp;" ("&amp;N75&amp;")"</f>
        <v>#N/A</v>
      </c>
      <c r="B66" s="569"/>
      <c r="C66" s="569"/>
      <c r="D66" s="7"/>
      <c r="E66" s="570" t="e">
        <f>I79&amp;" ("&amp;N79&amp;")"</f>
        <v>#N/A</v>
      </c>
      <c r="F66" s="570"/>
      <c r="G66" s="570"/>
      <c r="H66" s="33"/>
      <c r="I66" s="33"/>
    </row>
    <row r="67" spans="1:15" s="19" customFormat="1" ht="15.6" x14ac:dyDescent="0.25">
      <c r="A67" s="569" t="e">
        <f>I76&amp;" ("&amp;N76&amp;")"</f>
        <v>#N/A</v>
      </c>
      <c r="B67" s="569"/>
      <c r="C67" s="569"/>
      <c r="D67" s="7"/>
      <c r="E67" s="570" t="e">
        <f>I80&amp;" ("&amp;N80&amp;")"</f>
        <v>#N/A</v>
      </c>
      <c r="F67" s="570"/>
      <c r="G67" s="570"/>
      <c r="H67" s="33"/>
      <c r="I67" s="33"/>
    </row>
    <row r="68" spans="1:15" ht="9" customHeight="1" x14ac:dyDescent="0.25">
      <c r="A68" s="5"/>
      <c r="B68" s="5"/>
      <c r="C68" s="5"/>
      <c r="D68" s="5"/>
      <c r="E68" s="5"/>
      <c r="F68" s="5"/>
      <c r="G68" s="5"/>
      <c r="H68" s="1"/>
      <c r="I68" s="1"/>
    </row>
    <row r="69" spans="1:15" ht="15" customHeight="1" x14ac:dyDescent="0.25">
      <c r="A69" s="571" t="s">
        <v>22</v>
      </c>
      <c r="B69" s="572"/>
      <c r="C69" s="573"/>
      <c r="D69" s="11"/>
      <c r="E69" s="571" t="s">
        <v>23</v>
      </c>
      <c r="F69" s="572"/>
      <c r="G69" s="573"/>
      <c r="H69" s="1"/>
      <c r="I69" s="1"/>
      <c r="J69" s="10"/>
    </row>
    <row r="70" spans="1:15" x14ac:dyDescent="0.25">
      <c r="A70" s="11"/>
      <c r="B70" s="9"/>
      <c r="C70" s="9"/>
      <c r="D70" s="11"/>
      <c r="E70" s="11"/>
      <c r="F70" s="9"/>
      <c r="G70" s="9"/>
      <c r="H70" s="1"/>
      <c r="I70" s="1"/>
    </row>
    <row r="71" spans="1:15" ht="15" customHeight="1" x14ac:dyDescent="0.25">
      <c r="A71" s="291" t="s">
        <v>408</v>
      </c>
      <c r="B71" s="571" t="s">
        <v>77</v>
      </c>
      <c r="C71" s="573"/>
      <c r="D71" s="1"/>
      <c r="E71" s="574" t="s">
        <v>157</v>
      </c>
      <c r="F71" s="292" t="str">
        <f>'Résultats à 4+4'!B88</f>
        <v>2e A</v>
      </c>
      <c r="G71" s="293" t="s">
        <v>113</v>
      </c>
      <c r="H71" s="33"/>
      <c r="I71" s="1"/>
      <c r="J71" s="13"/>
    </row>
    <row r="72" spans="1:15" ht="15" customHeight="1" x14ac:dyDescent="0.25">
      <c r="A72" s="11"/>
      <c r="B72" s="9"/>
      <c r="C72" s="9"/>
      <c r="D72" s="1"/>
      <c r="E72" s="452"/>
      <c r="F72" s="292" t="str">
        <f>'Résultats à 4+4'!C88</f>
        <v>3e B</v>
      </c>
      <c r="G72" s="29" t="str">
        <f>I81</f>
        <v>Directeur de tournoi</v>
      </c>
      <c r="H72" s="33"/>
      <c r="J72" s="13"/>
    </row>
    <row r="73" spans="1:15" ht="15" customHeight="1" x14ac:dyDescent="0.25">
      <c r="A73" s="574" t="s">
        <v>29</v>
      </c>
      <c r="B73" s="294" t="str">
        <f>I73</f>
        <v>1er Aller</v>
      </c>
      <c r="C73" s="293" t="s">
        <v>113</v>
      </c>
      <c r="D73" s="1"/>
      <c r="E73" s="1"/>
      <c r="F73" s="12"/>
      <c r="G73" s="22"/>
      <c r="H73" s="33"/>
      <c r="I73" s="3" t="str">
        <f>'Résultats à 4+4'!A61</f>
        <v>1er Aller</v>
      </c>
      <c r="J73" s="23">
        <f t="shared" ref="J73:J80" si="4">COUNTIF($B$73:$B$107,I73)+COUNTIF($F$71:$F$99,I73)</f>
        <v>3</v>
      </c>
      <c r="K73" s="23">
        <f t="shared" ref="K73:K80" si="5">COUNTIF($B$73:$B$107,I73)</f>
        <v>3</v>
      </c>
      <c r="L73" s="23">
        <f t="shared" ref="L73:L80" si="6">COUNTIF($F$71:$F$99,I73)</f>
        <v>0</v>
      </c>
      <c r="M73" s="23">
        <f t="shared" ref="M73:M81" si="7">COUNTIF($C$73:$C$107,I73)+COUNTIF($G$71:$G$99,I73)</f>
        <v>0</v>
      </c>
      <c r="N73" s="147" t="e">
        <f>VLOOKUP(I73,'club-ville'!A:B,2,FALSE)</f>
        <v>#N/A</v>
      </c>
      <c r="O73" s="3"/>
    </row>
    <row r="74" spans="1:15" ht="15" customHeight="1" x14ac:dyDescent="0.25">
      <c r="A74" s="452"/>
      <c r="B74" s="294" t="str">
        <f>I74</f>
        <v>4e Aller</v>
      </c>
      <c r="C74" s="29" t="str">
        <f>I81</f>
        <v>Directeur de tournoi</v>
      </c>
      <c r="D74" s="1"/>
      <c r="E74" s="574" t="s">
        <v>250</v>
      </c>
      <c r="F74" s="292" t="str">
        <f>'Résultats à 4+4'!D88</f>
        <v>2e B</v>
      </c>
      <c r="G74" s="293" t="s">
        <v>113</v>
      </c>
      <c r="H74" s="33"/>
      <c r="I74" s="3" t="str">
        <f>'Résultats à 4+4'!A62</f>
        <v>4e Aller</v>
      </c>
      <c r="J74" s="23">
        <f t="shared" si="4"/>
        <v>3</v>
      </c>
      <c r="K74" s="23">
        <f t="shared" si="5"/>
        <v>3</v>
      </c>
      <c r="L74" s="23">
        <f t="shared" si="6"/>
        <v>0</v>
      </c>
      <c r="M74" s="23">
        <f t="shared" si="7"/>
        <v>0</v>
      </c>
      <c r="N74" s="147" t="e">
        <f>VLOOKUP(I74,'club-ville'!A:B,2,FALSE)</f>
        <v>#N/A</v>
      </c>
      <c r="O74" s="3"/>
    </row>
    <row r="75" spans="1:15" ht="15" customHeight="1" x14ac:dyDescent="0.25">
      <c r="A75" s="1"/>
      <c r="B75" s="12"/>
      <c r="C75" s="21"/>
      <c r="D75" s="4"/>
      <c r="E75" s="452"/>
      <c r="F75" s="292" t="str">
        <f>'Résultats à 4+4'!E88</f>
        <v>3e A</v>
      </c>
      <c r="G75" s="29" t="s">
        <v>432</v>
      </c>
      <c r="H75" s="33"/>
      <c r="I75" s="3" t="str">
        <f>'Résultats à 4+4'!A63</f>
        <v>5e Aller</v>
      </c>
      <c r="J75" s="23">
        <f t="shared" si="4"/>
        <v>3</v>
      </c>
      <c r="K75" s="23">
        <f t="shared" si="5"/>
        <v>3</v>
      </c>
      <c r="L75" s="23">
        <f t="shared" si="6"/>
        <v>0</v>
      </c>
      <c r="M75" s="23">
        <f t="shared" si="7"/>
        <v>0</v>
      </c>
      <c r="N75" s="147" t="e">
        <f>VLOOKUP(I75,'club-ville'!A:B,2,FALSE)</f>
        <v>#N/A</v>
      </c>
      <c r="O75" s="3"/>
    </row>
    <row r="76" spans="1:15" ht="15" customHeight="1" x14ac:dyDescent="0.25">
      <c r="A76" s="574" t="s">
        <v>244</v>
      </c>
      <c r="B76" s="292" t="str">
        <f>I77</f>
        <v>2e Aller</v>
      </c>
      <c r="C76" s="293" t="s">
        <v>113</v>
      </c>
      <c r="D76" s="1"/>
      <c r="E76" s="1"/>
      <c r="F76" s="12"/>
      <c r="G76" s="22"/>
      <c r="H76" s="33"/>
      <c r="I76" s="3" t="str">
        <f>'Résultats à 4+4'!A64</f>
        <v>8e Aller</v>
      </c>
      <c r="J76" s="23">
        <f t="shared" si="4"/>
        <v>3</v>
      </c>
      <c r="K76" s="23">
        <f t="shared" si="5"/>
        <v>3</v>
      </c>
      <c r="L76" s="23">
        <f t="shared" si="6"/>
        <v>0</v>
      </c>
      <c r="M76" s="23">
        <f t="shared" si="7"/>
        <v>0</v>
      </c>
      <c r="N76" s="147" t="e">
        <f>VLOOKUP(I76,'club-ville'!A:B,2,FALSE)</f>
        <v>#N/A</v>
      </c>
      <c r="O76" s="3"/>
    </row>
    <row r="77" spans="1:15" ht="15" customHeight="1" x14ac:dyDescent="0.25">
      <c r="A77" s="452"/>
      <c r="B77" s="292" t="str">
        <f>I78</f>
        <v>3e Aller</v>
      </c>
      <c r="C77" s="29" t="s">
        <v>372</v>
      </c>
      <c r="D77" s="1"/>
      <c r="E77" s="574" t="s">
        <v>251</v>
      </c>
      <c r="F77" s="292" t="str">
        <f>'Résultats à 4+4'!D91</f>
        <v>Vainqueur C-O 1</v>
      </c>
      <c r="G77" s="293" t="s">
        <v>113</v>
      </c>
      <c r="H77" s="33"/>
      <c r="I77" s="3" t="str">
        <f>'Résultats à 4+4'!A74</f>
        <v>2e Aller</v>
      </c>
      <c r="J77" s="23">
        <f t="shared" si="4"/>
        <v>3</v>
      </c>
      <c r="K77" s="23">
        <f t="shared" si="5"/>
        <v>3</v>
      </c>
      <c r="L77" s="23">
        <f t="shared" si="6"/>
        <v>0</v>
      </c>
      <c r="M77" s="23">
        <f t="shared" si="7"/>
        <v>0</v>
      </c>
      <c r="N77" s="147" t="e">
        <f>VLOOKUP(I77,'club-ville'!A:B,2,FALSE)</f>
        <v>#N/A</v>
      </c>
      <c r="O77" s="3"/>
    </row>
    <row r="78" spans="1:15" ht="15" customHeight="1" x14ac:dyDescent="0.25">
      <c r="A78" s="1"/>
      <c r="B78" s="12"/>
      <c r="C78" s="22"/>
      <c r="D78" s="4"/>
      <c r="E78" s="452"/>
      <c r="F78" s="292" t="str">
        <f>'Résultats à 4+4'!E91</f>
        <v>1er B</v>
      </c>
      <c r="G78" s="29" t="s">
        <v>437</v>
      </c>
      <c r="H78" s="33"/>
      <c r="I78" s="3" t="str">
        <f>'Résultats à 4+4'!A75</f>
        <v>3e Aller</v>
      </c>
      <c r="J78" s="23">
        <f t="shared" si="4"/>
        <v>3</v>
      </c>
      <c r="K78" s="23">
        <f t="shared" si="5"/>
        <v>3</v>
      </c>
      <c r="L78" s="23">
        <f t="shared" si="6"/>
        <v>0</v>
      </c>
      <c r="M78" s="23">
        <f t="shared" si="7"/>
        <v>0</v>
      </c>
      <c r="N78" s="147" t="e">
        <f>VLOOKUP(I78,'club-ville'!A:B,2,FALSE)</f>
        <v>#N/A</v>
      </c>
      <c r="O78" s="3"/>
    </row>
    <row r="79" spans="1:15" ht="15" customHeight="1" x14ac:dyDescent="0.25">
      <c r="A79" s="574" t="s">
        <v>245</v>
      </c>
      <c r="B79" s="292" t="str">
        <f>I75</f>
        <v>5e Aller</v>
      </c>
      <c r="C79" s="293" t="s">
        <v>113</v>
      </c>
      <c r="D79" s="1"/>
      <c r="E79" s="1"/>
      <c r="F79" s="24"/>
      <c r="G79" s="37"/>
      <c r="H79" s="33"/>
      <c r="I79" s="3" t="str">
        <f>'Résultats à 4+4'!A76</f>
        <v>6e Aller</v>
      </c>
      <c r="J79" s="23">
        <f t="shared" si="4"/>
        <v>3</v>
      </c>
      <c r="K79" s="23">
        <f t="shared" si="5"/>
        <v>3</v>
      </c>
      <c r="L79" s="23">
        <f t="shared" si="6"/>
        <v>0</v>
      </c>
      <c r="M79" s="23">
        <f t="shared" si="7"/>
        <v>0</v>
      </c>
      <c r="N79" s="147" t="e">
        <f>VLOOKUP(I79,'club-ville'!A:B,2,FALSE)</f>
        <v>#N/A</v>
      </c>
      <c r="O79" s="3"/>
    </row>
    <row r="80" spans="1:15" ht="15" customHeight="1" x14ac:dyDescent="0.25">
      <c r="A80" s="452"/>
      <c r="B80" s="292" t="str">
        <f>I76</f>
        <v>8e Aller</v>
      </c>
      <c r="C80" s="29" t="s">
        <v>429</v>
      </c>
      <c r="D80" s="1"/>
      <c r="E80" s="574" t="s">
        <v>29</v>
      </c>
      <c r="F80" s="292" t="str">
        <f>'Résultats à 4+4'!B91</f>
        <v>1er A</v>
      </c>
      <c r="G80" s="293" t="s">
        <v>113</v>
      </c>
      <c r="H80" s="33"/>
      <c r="I80" s="3" t="str">
        <f>'Résultats à 4+4'!A77</f>
        <v>7e Aller</v>
      </c>
      <c r="J80" s="23">
        <f t="shared" si="4"/>
        <v>3</v>
      </c>
      <c r="K80" s="23">
        <f t="shared" si="5"/>
        <v>3</v>
      </c>
      <c r="L80" s="23">
        <f t="shared" si="6"/>
        <v>0</v>
      </c>
      <c r="M80" s="23">
        <f t="shared" si="7"/>
        <v>0</v>
      </c>
      <c r="N80" s="147" t="e">
        <f>VLOOKUP(I80,'club-ville'!A:B,2,FALSE)</f>
        <v>#N/A</v>
      </c>
      <c r="O80" s="3"/>
    </row>
    <row r="81" spans="1:14" ht="15" customHeight="1" x14ac:dyDescent="0.25">
      <c r="A81" s="1"/>
      <c r="B81" s="12"/>
      <c r="C81" s="22"/>
      <c r="D81" s="4"/>
      <c r="E81" s="452"/>
      <c r="F81" s="292" t="str">
        <f>'Résultats à 4+4'!C91</f>
        <v>Vainqueur C-O 2</v>
      </c>
      <c r="G81" s="29" t="s">
        <v>433</v>
      </c>
      <c r="H81" s="33"/>
      <c r="I81" s="15" t="s">
        <v>30</v>
      </c>
      <c r="J81" s="23"/>
      <c r="K81" s="23"/>
      <c r="L81" s="23"/>
      <c r="M81" s="23">
        <f t="shared" si="7"/>
        <v>3</v>
      </c>
    </row>
    <row r="82" spans="1:14" ht="15" customHeight="1" x14ac:dyDescent="0.25">
      <c r="A82" s="574" t="s">
        <v>133</v>
      </c>
      <c r="B82" s="292" t="str">
        <f>I79</f>
        <v>6e Aller</v>
      </c>
      <c r="C82" s="293" t="s">
        <v>113</v>
      </c>
      <c r="D82" s="1"/>
      <c r="E82" s="1"/>
      <c r="F82" s="24"/>
      <c r="G82" s="37"/>
      <c r="H82" s="33"/>
      <c r="J82" s="13"/>
    </row>
    <row r="83" spans="1:14" ht="15" customHeight="1" x14ac:dyDescent="0.25">
      <c r="A83" s="452"/>
      <c r="B83" s="292" t="str">
        <f>I80</f>
        <v>7e Aller</v>
      </c>
      <c r="C83" s="29" t="s">
        <v>385</v>
      </c>
      <c r="D83" s="1"/>
      <c r="E83" s="574" t="s">
        <v>244</v>
      </c>
      <c r="F83" s="292" t="str">
        <f>'Résultats à 4+4'!F91</f>
        <v>4e B</v>
      </c>
      <c r="G83" s="293" t="s">
        <v>113</v>
      </c>
      <c r="H83" s="33"/>
      <c r="J83" s="19"/>
      <c r="K83" s="19"/>
      <c r="L83" s="19"/>
      <c r="M83" s="19"/>
      <c r="N83" s="19"/>
    </row>
    <row r="84" spans="1:14" ht="15" customHeight="1" x14ac:dyDescent="0.25">
      <c r="A84" s="1"/>
      <c r="B84" s="12"/>
      <c r="C84" s="22"/>
      <c r="D84" s="4"/>
      <c r="E84" s="452"/>
      <c r="F84" s="292" t="str">
        <f>'Résultats à 4+4'!G91</f>
        <v>Perdant C-O 2</v>
      </c>
      <c r="G84" s="29" t="s">
        <v>434</v>
      </c>
      <c r="H84" s="33"/>
      <c r="J84" s="19"/>
      <c r="K84" s="19"/>
      <c r="L84" s="19"/>
      <c r="M84" s="19"/>
      <c r="N84" s="19"/>
    </row>
    <row r="85" spans="1:14" ht="15" customHeight="1" x14ac:dyDescent="0.25">
      <c r="A85" s="574" t="s">
        <v>246</v>
      </c>
      <c r="B85" s="292" t="str">
        <f>I73</f>
        <v>1er Aller</v>
      </c>
      <c r="C85" s="293" t="s">
        <v>113</v>
      </c>
      <c r="D85" s="1"/>
      <c r="E85" s="1"/>
      <c r="F85" s="24"/>
      <c r="G85" s="37"/>
      <c r="H85" s="33"/>
      <c r="J85" s="35"/>
      <c r="K85" s="35"/>
      <c r="L85" s="19"/>
      <c r="M85" s="19"/>
      <c r="N85" s="19"/>
    </row>
    <row r="86" spans="1:14" ht="15" customHeight="1" x14ac:dyDescent="0.25">
      <c r="A86" s="452"/>
      <c r="B86" s="292" t="str">
        <f>I75</f>
        <v>5e Aller</v>
      </c>
      <c r="C86" s="29" t="s">
        <v>213</v>
      </c>
      <c r="D86" s="1"/>
      <c r="E86" s="574" t="s">
        <v>245</v>
      </c>
      <c r="F86" s="292" t="str">
        <f>'Résultats à 4+4'!H91</f>
        <v>Perdant C-O 1</v>
      </c>
      <c r="G86" s="293" t="s">
        <v>113</v>
      </c>
      <c r="H86" s="33"/>
      <c r="J86" s="35"/>
      <c r="K86" s="35"/>
      <c r="L86" s="19"/>
      <c r="M86" s="19"/>
      <c r="N86" s="19"/>
    </row>
    <row r="87" spans="1:14" ht="15" customHeight="1" x14ac:dyDescent="0.25">
      <c r="A87" s="1"/>
      <c r="B87" s="12"/>
      <c r="C87" s="22"/>
      <c r="D87" s="4"/>
      <c r="E87" s="452"/>
      <c r="F87" s="292" t="str">
        <f>'Résultats à 4+4'!I91</f>
        <v>4e A</v>
      </c>
      <c r="G87" s="29" t="s">
        <v>435</v>
      </c>
      <c r="H87" s="33"/>
      <c r="J87" s="35"/>
      <c r="K87" s="35"/>
      <c r="L87" s="19"/>
      <c r="M87" s="19"/>
      <c r="N87" s="19"/>
    </row>
    <row r="88" spans="1:14" ht="15" customHeight="1" x14ac:dyDescent="0.25">
      <c r="A88" s="574" t="s">
        <v>134</v>
      </c>
      <c r="B88" s="292" t="str">
        <f>I77</f>
        <v>2e Aller</v>
      </c>
      <c r="C88" s="293" t="s">
        <v>113</v>
      </c>
      <c r="D88" s="1"/>
      <c r="E88" s="1"/>
      <c r="F88" s="12"/>
      <c r="G88" s="22"/>
      <c r="H88" s="33"/>
      <c r="J88" s="146"/>
      <c r="K88" s="146"/>
      <c r="L88" s="19"/>
      <c r="M88" s="19"/>
      <c r="N88" s="19"/>
    </row>
    <row r="89" spans="1:14" ht="15" customHeight="1" x14ac:dyDescent="0.25">
      <c r="A89" s="452"/>
      <c r="B89" s="292" t="str">
        <f>I79</f>
        <v>6e Aller</v>
      </c>
      <c r="C89" s="31" t="s">
        <v>388</v>
      </c>
      <c r="D89" s="1"/>
      <c r="E89" s="575" t="s">
        <v>133</v>
      </c>
      <c r="F89" s="292" t="str">
        <f>'Résultats à 4+4'!B94</f>
        <v>Perdant 1/2 1</v>
      </c>
      <c r="G89" s="293" t="s">
        <v>113</v>
      </c>
      <c r="H89" s="33"/>
      <c r="I89" s="35"/>
      <c r="J89" s="35"/>
      <c r="K89" s="35"/>
      <c r="L89" s="19"/>
      <c r="M89" s="19"/>
      <c r="N89" s="19"/>
    </row>
    <row r="90" spans="1:14" ht="15" customHeight="1" x14ac:dyDescent="0.25">
      <c r="A90" s="1"/>
      <c r="B90" s="14"/>
      <c r="C90" s="295"/>
      <c r="D90" s="4"/>
      <c r="E90" s="576"/>
      <c r="F90" s="292" t="str">
        <f>'Résultats à 4+4'!C94</f>
        <v>Perdant 1/2 2</v>
      </c>
      <c r="G90" s="29" t="s">
        <v>436</v>
      </c>
      <c r="H90" s="33"/>
      <c r="I90" s="35"/>
      <c r="J90" s="35"/>
      <c r="K90" s="35"/>
      <c r="L90" s="19"/>
      <c r="M90" s="19"/>
      <c r="N90" s="19"/>
    </row>
    <row r="91" spans="1:14" ht="15" customHeight="1" x14ac:dyDescent="0.25">
      <c r="A91" s="574" t="s">
        <v>26</v>
      </c>
      <c r="B91" s="292" t="str">
        <f>I74</f>
        <v>4e Aller</v>
      </c>
      <c r="C91" s="293" t="s">
        <v>113</v>
      </c>
      <c r="D91" s="4"/>
      <c r="E91" s="1"/>
      <c r="F91" s="12"/>
      <c r="G91" s="22"/>
      <c r="H91" s="33"/>
      <c r="I91" s="35"/>
      <c r="J91" s="35"/>
      <c r="K91" s="35"/>
      <c r="L91" s="19"/>
      <c r="M91" s="19"/>
      <c r="N91" s="19"/>
    </row>
    <row r="92" spans="1:14" ht="15" customHeight="1" x14ac:dyDescent="0.25">
      <c r="A92" s="452"/>
      <c r="B92" s="292" t="str">
        <f>I76</f>
        <v>8e Aller</v>
      </c>
      <c r="C92" s="29" t="s">
        <v>372</v>
      </c>
      <c r="D92" s="4"/>
      <c r="E92" s="575" t="s">
        <v>246</v>
      </c>
      <c r="F92" s="292" t="str">
        <f>'Résultats à 4+4'!D94</f>
        <v>Vainqueur 1/2 3</v>
      </c>
      <c r="G92" s="293" t="s">
        <v>113</v>
      </c>
      <c r="H92" s="33"/>
      <c r="I92" s="35"/>
      <c r="J92" s="35"/>
      <c r="K92" s="35"/>
      <c r="L92" s="19"/>
      <c r="M92" s="19"/>
      <c r="N92" s="19"/>
    </row>
    <row r="93" spans="1:14" ht="15" customHeight="1" x14ac:dyDescent="0.25">
      <c r="A93" s="1"/>
      <c r="B93" s="14"/>
      <c r="C93" s="270"/>
      <c r="D93" s="4"/>
      <c r="E93" s="576"/>
      <c r="F93" s="292" t="str">
        <f>'Résultats à 4+4'!E94</f>
        <v>Vainqueur 1/2 4</v>
      </c>
      <c r="G93" s="29" t="s">
        <v>431</v>
      </c>
      <c r="H93" s="33"/>
      <c r="I93" s="35"/>
      <c r="J93" s="35"/>
      <c r="K93" s="35"/>
      <c r="L93" s="19"/>
      <c r="M93" s="19"/>
      <c r="N93" s="19"/>
    </row>
    <row r="94" spans="1:14" ht="15" customHeight="1" x14ac:dyDescent="0.25">
      <c r="A94" s="574" t="s">
        <v>247</v>
      </c>
      <c r="B94" s="292" t="str">
        <f>I78</f>
        <v>3e Aller</v>
      </c>
      <c r="C94" s="293" t="s">
        <v>113</v>
      </c>
      <c r="D94" s="4"/>
      <c r="E94" s="1"/>
      <c r="F94" s="24"/>
      <c r="G94" s="37"/>
      <c r="H94" s="33"/>
      <c r="I94" s="35"/>
      <c r="J94" s="35"/>
      <c r="K94" s="35"/>
      <c r="L94" s="19"/>
      <c r="M94" s="19"/>
      <c r="N94" s="19"/>
    </row>
    <row r="95" spans="1:14" ht="15" customHeight="1" x14ac:dyDescent="0.25">
      <c r="A95" s="452"/>
      <c r="B95" s="292" t="str">
        <f>I80</f>
        <v>7e Aller</v>
      </c>
      <c r="C95" s="29" t="s">
        <v>386</v>
      </c>
      <c r="D95" s="4"/>
      <c r="E95" s="575" t="s">
        <v>134</v>
      </c>
      <c r="F95" s="292" t="str">
        <f>'Résultats à 4+4'!F94</f>
        <v>Perdant 1/2 3</v>
      </c>
      <c r="G95" s="293" t="s">
        <v>113</v>
      </c>
      <c r="H95" s="33"/>
      <c r="I95" s="35"/>
      <c r="J95" s="35"/>
      <c r="K95" s="35"/>
      <c r="L95" s="19"/>
      <c r="M95" s="19"/>
      <c r="N95" s="19"/>
    </row>
    <row r="96" spans="1:14" ht="15" customHeight="1" x14ac:dyDescent="0.25">
      <c r="A96" s="1"/>
      <c r="B96" s="24"/>
      <c r="C96" s="37"/>
      <c r="D96" s="4"/>
      <c r="E96" s="576"/>
      <c r="F96" s="292" t="str">
        <f>'Résultats à 4+4'!G94</f>
        <v>Perdant 1/2 4</v>
      </c>
      <c r="G96" s="29" t="s">
        <v>438</v>
      </c>
      <c r="H96" s="33"/>
      <c r="I96" s="35"/>
      <c r="J96" s="35"/>
      <c r="K96" s="35"/>
      <c r="L96" s="19"/>
      <c r="M96" s="19"/>
      <c r="N96" s="19"/>
    </row>
    <row r="97" spans="1:14" ht="15" customHeight="1" x14ac:dyDescent="0.25">
      <c r="A97" s="575" t="s">
        <v>248</v>
      </c>
      <c r="B97" s="292" t="str">
        <f>I74</f>
        <v>4e Aller</v>
      </c>
      <c r="C97" s="293" t="s">
        <v>113</v>
      </c>
      <c r="D97" s="4"/>
      <c r="H97" s="33"/>
      <c r="I97" s="35"/>
      <c r="J97" s="35"/>
      <c r="K97" s="35"/>
      <c r="L97" s="19"/>
      <c r="M97" s="19"/>
      <c r="N97" s="19"/>
    </row>
    <row r="98" spans="1:14" ht="15" customHeight="1" x14ac:dyDescent="0.25">
      <c r="A98" s="576"/>
      <c r="B98" s="292" t="str">
        <f>I75</f>
        <v>5e Aller</v>
      </c>
      <c r="C98" s="29" t="s">
        <v>385</v>
      </c>
      <c r="D98" s="4"/>
      <c r="E98" s="575" t="s">
        <v>26</v>
      </c>
      <c r="F98" s="292" t="str">
        <f>'Résultats à 4+4'!B97</f>
        <v>Vainqueur 1/2 1</v>
      </c>
      <c r="G98" s="293" t="s">
        <v>113</v>
      </c>
      <c r="H98" s="33"/>
      <c r="I98" s="35"/>
      <c r="J98" s="35"/>
      <c r="K98" s="35"/>
      <c r="L98" s="19"/>
      <c r="M98" s="19"/>
      <c r="N98" s="19"/>
    </row>
    <row r="99" spans="1:14" ht="15" customHeight="1" x14ac:dyDescent="0.25">
      <c r="A99" s="1"/>
      <c r="B99" s="24"/>
      <c r="C99" s="37"/>
      <c r="D99" s="4"/>
      <c r="E99" s="576"/>
      <c r="F99" s="292" t="str">
        <f>'Résultats à 4+4'!C97</f>
        <v>Vainqueur 1/2 2</v>
      </c>
      <c r="G99" s="29" t="str">
        <f>I81</f>
        <v>Directeur de tournoi</v>
      </c>
      <c r="H99" s="33"/>
      <c r="I99" s="35"/>
      <c r="J99" s="35"/>
      <c r="K99" s="35"/>
      <c r="L99" s="19"/>
      <c r="M99" s="19"/>
      <c r="N99" s="19"/>
    </row>
    <row r="100" spans="1:14" ht="15" customHeight="1" x14ac:dyDescent="0.25">
      <c r="A100" s="575" t="s">
        <v>249</v>
      </c>
      <c r="B100" s="292" t="str">
        <f>I78</f>
        <v>3e Aller</v>
      </c>
      <c r="C100" s="293" t="s">
        <v>113</v>
      </c>
      <c r="D100" s="1"/>
      <c r="H100" s="33"/>
      <c r="I100" s="35"/>
      <c r="J100" s="16"/>
      <c r="K100" s="16"/>
    </row>
    <row r="101" spans="1:14" ht="15" customHeight="1" x14ac:dyDescent="0.25">
      <c r="A101" s="576"/>
      <c r="B101" s="292" t="str">
        <f>I79</f>
        <v>6e Aller</v>
      </c>
      <c r="C101" s="29" t="s">
        <v>429</v>
      </c>
      <c r="D101" s="1"/>
      <c r="H101" s="33"/>
      <c r="I101" s="35"/>
      <c r="J101" s="2"/>
      <c r="K101" s="2"/>
    </row>
    <row r="102" spans="1:14" ht="15" customHeight="1" x14ac:dyDescent="0.25">
      <c r="A102" s="1"/>
      <c r="B102" s="12"/>
      <c r="C102" s="22"/>
      <c r="D102" s="4"/>
      <c r="E102" s="489" t="s">
        <v>441</v>
      </c>
      <c r="F102" s="490"/>
      <c r="G102" s="491"/>
      <c r="H102" s="33"/>
      <c r="I102" s="35"/>
      <c r="J102" s="2"/>
      <c r="K102" s="2"/>
    </row>
    <row r="103" spans="1:14" ht="15" customHeight="1" x14ac:dyDescent="0.25">
      <c r="A103" s="575" t="s">
        <v>417</v>
      </c>
      <c r="B103" s="292" t="str">
        <f>I73</f>
        <v>1er Aller</v>
      </c>
      <c r="C103" s="293" t="s">
        <v>113</v>
      </c>
      <c r="D103" s="1"/>
      <c r="E103" s="492"/>
      <c r="F103" s="493"/>
      <c r="G103" s="494"/>
      <c r="H103" s="33"/>
      <c r="I103" s="35"/>
    </row>
    <row r="104" spans="1:14" ht="15" customHeight="1" x14ac:dyDescent="0.25">
      <c r="A104" s="576"/>
      <c r="B104" s="292" t="str">
        <f>I76</f>
        <v>8e Aller</v>
      </c>
      <c r="C104" s="29" t="s">
        <v>213</v>
      </c>
      <c r="D104" s="1"/>
      <c r="E104" s="492"/>
      <c r="F104" s="493"/>
      <c r="G104" s="494"/>
      <c r="H104" s="33"/>
      <c r="I104" s="35"/>
    </row>
    <row r="105" spans="1:14" ht="15" customHeight="1" x14ac:dyDescent="0.25">
      <c r="D105" s="4"/>
      <c r="E105" s="492"/>
      <c r="F105" s="493"/>
      <c r="G105" s="494"/>
      <c r="H105" s="33"/>
      <c r="I105" s="35"/>
    </row>
    <row r="106" spans="1:14" ht="15" customHeight="1" x14ac:dyDescent="0.25">
      <c r="A106" s="575" t="s">
        <v>412</v>
      </c>
      <c r="B106" s="292" t="str">
        <f>I77</f>
        <v>2e Aller</v>
      </c>
      <c r="C106" s="293" t="s">
        <v>113</v>
      </c>
      <c r="D106" s="4"/>
      <c r="E106" s="495"/>
      <c r="F106" s="496"/>
      <c r="G106" s="497"/>
      <c r="H106" s="33"/>
      <c r="I106" s="35"/>
    </row>
    <row r="107" spans="1:14" ht="15" customHeight="1" x14ac:dyDescent="0.25">
      <c r="A107" s="576"/>
      <c r="B107" s="292" t="str">
        <f>I80</f>
        <v>7e Aller</v>
      </c>
      <c r="C107" s="29" t="s">
        <v>388</v>
      </c>
      <c r="D107" s="4"/>
      <c r="H107" s="33"/>
      <c r="I107" s="35"/>
    </row>
    <row r="108" spans="1:14" ht="8.25" customHeight="1" x14ac:dyDescent="0.25">
      <c r="A108" s="288"/>
      <c r="B108" s="288"/>
      <c r="C108" s="288"/>
      <c r="D108" s="4"/>
      <c r="H108" s="33"/>
      <c r="I108" s="35"/>
    </row>
    <row r="109" spans="1:14" ht="15" customHeight="1" x14ac:dyDescent="0.25">
      <c r="A109" s="577" t="s">
        <v>114</v>
      </c>
      <c r="B109" s="578"/>
      <c r="C109" s="578"/>
      <c r="D109" s="578"/>
      <c r="E109" s="578"/>
      <c r="F109" s="578"/>
      <c r="G109" s="579"/>
      <c r="H109" s="33"/>
      <c r="I109" s="16"/>
    </row>
    <row r="110" spans="1:14" ht="15" customHeight="1" x14ac:dyDescent="0.25">
      <c r="A110" s="580"/>
      <c r="B110" s="581"/>
      <c r="C110" s="581"/>
      <c r="D110" s="581"/>
      <c r="E110" s="581"/>
      <c r="F110" s="581"/>
      <c r="G110" s="582"/>
      <c r="H110" s="33"/>
      <c r="I110" s="16"/>
    </row>
    <row r="111" spans="1:14" ht="9" customHeight="1" x14ac:dyDescent="0.25">
      <c r="A111" s="583"/>
      <c r="B111" s="584"/>
      <c r="C111" s="584"/>
      <c r="D111" s="584"/>
      <c r="E111" s="584"/>
      <c r="F111" s="584"/>
      <c r="G111" s="585"/>
      <c r="H111" s="33"/>
      <c r="I111" s="16"/>
    </row>
    <row r="112" spans="1:14" ht="6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6"/>
    </row>
    <row r="113" spans="1:9" x14ac:dyDescent="0.25">
      <c r="A113" s="19"/>
      <c r="B113" s="19"/>
      <c r="C113" s="457" t="s">
        <v>439</v>
      </c>
      <c r="D113" s="458"/>
      <c r="E113" s="458"/>
      <c r="F113" s="459"/>
      <c r="G113" s="38"/>
      <c r="H113" s="19"/>
      <c r="I113" s="16"/>
    </row>
    <row r="114" spans="1:9" x14ac:dyDescent="0.25">
      <c r="A114" s="19"/>
      <c r="B114" s="19"/>
      <c r="C114" s="460" t="s">
        <v>440</v>
      </c>
      <c r="D114" s="461"/>
      <c r="E114" s="461"/>
      <c r="F114" s="462"/>
      <c r="G114" s="38"/>
      <c r="H114" s="19"/>
      <c r="I114" s="16"/>
    </row>
    <row r="115" spans="1:9" x14ac:dyDescent="0.25">
      <c r="A115" s="19"/>
      <c r="B115" s="19"/>
      <c r="C115" s="19"/>
      <c r="D115" s="19"/>
      <c r="E115" s="19"/>
      <c r="F115" s="19"/>
      <c r="G115" s="38"/>
      <c r="H115" s="19"/>
      <c r="I115" s="16"/>
    </row>
    <row r="116" spans="1:9" x14ac:dyDescent="0.25">
      <c r="A116" s="19"/>
      <c r="B116" s="19"/>
      <c r="C116" s="19"/>
      <c r="D116" s="19"/>
      <c r="E116" s="19"/>
      <c r="F116" s="19"/>
      <c r="G116" s="38"/>
      <c r="H116" s="19"/>
      <c r="I116" s="16"/>
    </row>
  </sheetData>
  <mergeCells count="86">
    <mergeCell ref="A1:G1"/>
    <mergeCell ref="A2:G2"/>
    <mergeCell ref="A3:G3"/>
    <mergeCell ref="A4:G4"/>
    <mergeCell ref="A5:C5"/>
    <mergeCell ref="E5:G5"/>
    <mergeCell ref="A6:C6"/>
    <mergeCell ref="E6:G6"/>
    <mergeCell ref="A7:C7"/>
    <mergeCell ref="E7:G7"/>
    <mergeCell ref="A8:C8"/>
    <mergeCell ref="E8:G8"/>
    <mergeCell ref="A9:C9"/>
    <mergeCell ref="E9:G9"/>
    <mergeCell ref="A11:C11"/>
    <mergeCell ref="E11:G11"/>
    <mergeCell ref="B13:C13"/>
    <mergeCell ref="E13:E14"/>
    <mergeCell ref="A15:A16"/>
    <mergeCell ref="E16:E17"/>
    <mergeCell ref="A18:A19"/>
    <mergeCell ref="E19:E20"/>
    <mergeCell ref="A21:A22"/>
    <mergeCell ref="E22:E23"/>
    <mergeCell ref="A43:C47"/>
    <mergeCell ref="E43:E44"/>
    <mergeCell ref="E46:E47"/>
    <mergeCell ref="A24:A25"/>
    <mergeCell ref="E25:E26"/>
    <mergeCell ref="A27:A28"/>
    <mergeCell ref="E28:E29"/>
    <mergeCell ref="A30:A31"/>
    <mergeCell ref="E31:E32"/>
    <mergeCell ref="A33:A34"/>
    <mergeCell ref="E34:E35"/>
    <mergeCell ref="A36:A37"/>
    <mergeCell ref="E37:E38"/>
    <mergeCell ref="E40:E41"/>
    <mergeCell ref="E49:E50"/>
    <mergeCell ref="E52:E53"/>
    <mergeCell ref="A55:G55"/>
    <mergeCell ref="C57:F57"/>
    <mergeCell ref="C58:F58"/>
    <mergeCell ref="C114:F114"/>
    <mergeCell ref="A100:A101"/>
    <mergeCell ref="E102:G106"/>
    <mergeCell ref="A103:A104"/>
    <mergeCell ref="A106:A107"/>
    <mergeCell ref="C113:F113"/>
    <mergeCell ref="A109:G111"/>
    <mergeCell ref="A91:A92"/>
    <mergeCell ref="E92:E93"/>
    <mergeCell ref="A94:A95"/>
    <mergeCell ref="E95:E96"/>
    <mergeCell ref="A97:A98"/>
    <mergeCell ref="E98:E99"/>
    <mergeCell ref="A82:A83"/>
    <mergeCell ref="E83:E84"/>
    <mergeCell ref="A85:A86"/>
    <mergeCell ref="E86:E87"/>
    <mergeCell ref="A88:A89"/>
    <mergeCell ref="E89:E90"/>
    <mergeCell ref="A73:A74"/>
    <mergeCell ref="E74:E75"/>
    <mergeCell ref="A76:A77"/>
    <mergeCell ref="E77:E78"/>
    <mergeCell ref="A79:A80"/>
    <mergeCell ref="E80:E81"/>
    <mergeCell ref="A67:C67"/>
    <mergeCell ref="E67:G67"/>
    <mergeCell ref="A69:C69"/>
    <mergeCell ref="E69:G69"/>
    <mergeCell ref="B71:C71"/>
    <mergeCell ref="E71:E72"/>
    <mergeCell ref="A64:C64"/>
    <mergeCell ref="E64:G64"/>
    <mergeCell ref="A65:C65"/>
    <mergeCell ref="E65:G65"/>
    <mergeCell ref="A66:C66"/>
    <mergeCell ref="E66:G66"/>
    <mergeCell ref="A59:G59"/>
    <mergeCell ref="A60:G60"/>
    <mergeCell ref="A61:G61"/>
    <mergeCell ref="A62:G62"/>
    <mergeCell ref="A63:C63"/>
    <mergeCell ref="E63:G63"/>
  </mergeCells>
  <hyperlinks>
    <hyperlink ref="C114" r:id="rId1" display="fabiocloclo@yahoo.fr / 06.77.96.02.20"/>
    <hyperlink ref="C58" r:id="rId2" display="fabiocloclo@yahoo.fr / 06.77.96.02.20"/>
  </hyperlinks>
  <printOptions horizontalCentered="1" verticalCentered="1"/>
  <pageMargins left="0.39370078740157483" right="0.39370078740157483" top="0.39370078740157483" bottom="0.39370078740157483" header="0.39370078740157483" footer="0.59055118110236227"/>
  <pageSetup paperSize="9" scale="83" fitToHeight="2" orientation="portrait" r:id="rId3"/>
  <headerFooter alignWithMargins="0">
    <oddHeader>&amp;L&amp;G&amp;R&amp;G</oddHeader>
    <oddFooter>&amp;C&amp;G&amp;R&amp;8&amp;D</oddFooter>
  </headerFooter>
  <rowBreaks count="1" manualBreakCount="1">
    <brk id="58" max="6" man="1"/>
  </rowBreaks>
  <legacyDrawingHF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M109"/>
  <sheetViews>
    <sheetView view="pageBreakPreview" zoomScaleSheetLayoutView="100" workbookViewId="0">
      <selection activeCell="I85" sqref="I85"/>
    </sheetView>
  </sheetViews>
  <sheetFormatPr baseColWidth="10" defaultRowHeight="13.2" outlineLevelRow="1" x14ac:dyDescent="0.25"/>
  <cols>
    <col min="1" max="1" width="22.33203125" bestFit="1" customWidth="1"/>
    <col min="2" max="2" width="14.109375" bestFit="1" customWidth="1"/>
    <col min="3" max="4" width="14.6640625" bestFit="1" customWidth="1"/>
    <col min="5" max="6" width="11.6640625" customWidth="1"/>
    <col min="7" max="8" width="14.6640625" bestFit="1" customWidth="1"/>
    <col min="9" max="9" width="13" customWidth="1"/>
    <col min="10" max="10" width="11.6640625" customWidth="1"/>
    <col min="11" max="12" width="2.6640625" customWidth="1"/>
    <col min="13" max="13" width="2.6640625" bestFit="1" customWidth="1"/>
    <col min="14" max="14" width="5.6640625" customWidth="1"/>
    <col min="15" max="15" width="16" bestFit="1" customWidth="1"/>
    <col min="27" max="27" width="5.6640625" customWidth="1"/>
    <col min="28" max="28" width="2.6640625" bestFit="1" customWidth="1"/>
    <col min="29" max="29" width="2.33203125" bestFit="1" customWidth="1"/>
  </cols>
  <sheetData>
    <row r="1" spans="1:13" ht="18" x14ac:dyDescent="0.35">
      <c r="A1" s="296"/>
      <c r="B1" s="141" t="s">
        <v>457</v>
      </c>
    </row>
    <row r="2" spans="1:13" ht="18" x14ac:dyDescent="0.35">
      <c r="A2" s="296"/>
      <c r="B2" s="141" t="s">
        <v>458</v>
      </c>
    </row>
    <row r="4" spans="1:13" ht="17.399999999999999" x14ac:dyDescent="0.25">
      <c r="A4" s="638" t="s">
        <v>464</v>
      </c>
      <c r="B4" s="638"/>
      <c r="C4" s="638"/>
      <c r="D4" s="638"/>
      <c r="E4" s="638"/>
    </row>
    <row r="5" spans="1:13" ht="12" customHeight="1" x14ac:dyDescent="0.25">
      <c r="A5" s="290"/>
      <c r="B5" s="290"/>
      <c r="C5" s="290"/>
      <c r="D5" s="290"/>
      <c r="E5" s="290"/>
    </row>
    <row r="6" spans="1:13" s="19" customFormat="1" ht="18" thickBot="1" x14ac:dyDescent="0.35">
      <c r="A6" s="297" t="s">
        <v>185</v>
      </c>
      <c r="B6" s="290"/>
      <c r="C6" s="290"/>
      <c r="D6" s="290"/>
      <c r="E6" s="290"/>
      <c r="F6"/>
      <c r="G6"/>
      <c r="H6"/>
      <c r="I6"/>
      <c r="J6"/>
      <c r="K6"/>
      <c r="L6"/>
      <c r="M6"/>
    </row>
    <row r="7" spans="1:13" s="19" customFormat="1" ht="13.8" outlineLevel="1" thickBot="1" x14ac:dyDescent="0.3">
      <c r="A7" s="66"/>
      <c r="B7" s="298" t="s">
        <v>418</v>
      </c>
      <c r="C7" s="611" t="str">
        <f>A8</f>
        <v>A1</v>
      </c>
      <c r="D7" s="612"/>
      <c r="E7" s="613" t="str">
        <f>A9</f>
        <v>A2</v>
      </c>
      <c r="F7" s="614"/>
      <c r="G7" s="611" t="str">
        <f>A10</f>
        <v>A3</v>
      </c>
      <c r="H7" s="612"/>
      <c r="I7" s="611" t="str">
        <f>A11</f>
        <v>A4</v>
      </c>
      <c r="J7" s="612"/>
      <c r="K7" s="299"/>
      <c r="L7" s="47" t="s">
        <v>167</v>
      </c>
      <c r="M7" s="48" t="s">
        <v>168</v>
      </c>
    </row>
    <row r="8" spans="1:13" s="19" customFormat="1" outlineLevel="1" x14ac:dyDescent="0.25">
      <c r="A8" s="373" t="str">
        <f>'Planning à 4+4'!I15</f>
        <v>A1</v>
      </c>
      <c r="B8" s="300"/>
      <c r="C8" s="301"/>
      <c r="D8" s="302"/>
      <c r="E8" s="303"/>
      <c r="F8" s="304"/>
      <c r="G8" s="305"/>
      <c r="H8" s="306"/>
      <c r="I8" s="305"/>
      <c r="J8" s="306"/>
      <c r="K8" s="299"/>
      <c r="L8" s="49">
        <f>IF(C8&gt;D8,1,0)+IF(E8&gt;F8,1,0)+IF(G8&gt;H8,1,0)+IF(I8&gt;J8,1,0)</f>
        <v>0</v>
      </c>
      <c r="M8" s="48">
        <f>IF(C8&lt;D8,1,0)+IF(E8&lt;F8,1,0)+IF(G8&lt;H8,1,0)+IF(I8&lt;J8,1,0)</f>
        <v>0</v>
      </c>
    </row>
    <row r="9" spans="1:13" s="19" customFormat="1" outlineLevel="1" x14ac:dyDescent="0.25">
      <c r="A9" s="374" t="str">
        <f>'Planning à 4+4'!I16</f>
        <v>A2</v>
      </c>
      <c r="B9" s="307"/>
      <c r="C9" s="308">
        <f>F8</f>
        <v>0</v>
      </c>
      <c r="D9" s="309">
        <f>E8</f>
        <v>0</v>
      </c>
      <c r="E9" s="310"/>
      <c r="F9" s="311"/>
      <c r="G9" s="312"/>
      <c r="H9" s="313"/>
      <c r="I9" s="312"/>
      <c r="J9" s="313"/>
      <c r="K9" s="299"/>
      <c r="L9" s="49">
        <f t="shared" ref="L9:L11" si="0">IF(C9&gt;D9,1,0)+IF(E9&gt;F9,1,0)+IF(G9&gt;H9,1,0)+IF(I9&gt;J9,1,0)</f>
        <v>0</v>
      </c>
      <c r="M9" s="48">
        <f t="shared" ref="M9:M11" si="1">IF(C9&lt;D9,1,0)+IF(E9&lt;F9,1,0)+IF(G9&lt;H9,1,0)+IF(I9&lt;J9,1,0)</f>
        <v>0</v>
      </c>
    </row>
    <row r="10" spans="1:13" s="19" customFormat="1" outlineLevel="1" x14ac:dyDescent="0.25">
      <c r="A10" s="374" t="str">
        <f>'Planning à 4+4'!I17</f>
        <v>A3</v>
      </c>
      <c r="B10" s="307"/>
      <c r="C10" s="308">
        <f>H8</f>
        <v>0</v>
      </c>
      <c r="D10" s="309">
        <f>G8</f>
        <v>0</v>
      </c>
      <c r="E10" s="314">
        <f>H9</f>
        <v>0</v>
      </c>
      <c r="F10" s="315">
        <f>G9</f>
        <v>0</v>
      </c>
      <c r="G10" s="316"/>
      <c r="H10" s="317"/>
      <c r="I10" s="312"/>
      <c r="J10" s="313"/>
      <c r="K10" s="299"/>
      <c r="L10" s="49">
        <f t="shared" si="0"/>
        <v>0</v>
      </c>
      <c r="M10" s="48">
        <f t="shared" si="1"/>
        <v>0</v>
      </c>
    </row>
    <row r="11" spans="1:13" s="19" customFormat="1" ht="13.8" outlineLevel="1" thickBot="1" x14ac:dyDescent="0.3">
      <c r="A11" s="375" t="str">
        <f>'Planning à 4+4'!I18</f>
        <v>A4</v>
      </c>
      <c r="B11" s="318"/>
      <c r="C11" s="319">
        <f>J8</f>
        <v>0</v>
      </c>
      <c r="D11" s="320">
        <f>I8</f>
        <v>0</v>
      </c>
      <c r="E11" s="321">
        <f>J9</f>
        <v>0</v>
      </c>
      <c r="F11" s="322">
        <f>I9</f>
        <v>0</v>
      </c>
      <c r="G11" s="319">
        <f>J10</f>
        <v>0</v>
      </c>
      <c r="H11" s="320">
        <f>I10</f>
        <v>0</v>
      </c>
      <c r="I11" s="323"/>
      <c r="J11" s="324"/>
      <c r="K11" s="299"/>
      <c r="L11" s="49">
        <f t="shared" si="0"/>
        <v>0</v>
      </c>
      <c r="M11" s="48">
        <f t="shared" si="1"/>
        <v>0</v>
      </c>
    </row>
    <row r="12" spans="1:13" s="19" customFormat="1" ht="13.8" outlineLevel="1" thickBot="1" x14ac:dyDescent="0.3">
      <c r="A12" s="325"/>
      <c r="B12" s="66"/>
      <c r="C12" s="66"/>
      <c r="D12" s="66"/>
      <c r="E12" s="66"/>
      <c r="F12" s="66"/>
      <c r="G12" s="66"/>
      <c r="H12" s="66"/>
      <c r="I12" s="66"/>
      <c r="J12" s="66"/>
      <c r="K12" s="299"/>
      <c r="L12" s="299"/>
      <c r="M12" s="66"/>
    </row>
    <row r="13" spans="1:13" s="19" customFormat="1" ht="13.8" outlineLevel="1" thickBot="1" x14ac:dyDescent="0.3">
      <c r="A13" s="66"/>
      <c r="B13" s="110" t="s">
        <v>169</v>
      </c>
      <c r="C13" s="390" t="s">
        <v>170</v>
      </c>
      <c r="D13" s="390" t="s">
        <v>171</v>
      </c>
      <c r="E13" s="391" t="s">
        <v>172</v>
      </c>
      <c r="F13" s="101" t="s">
        <v>173</v>
      </c>
      <c r="G13" s="66"/>
      <c r="H13" s="66"/>
      <c r="I13" s="624" t="s">
        <v>216</v>
      </c>
      <c r="J13" s="625"/>
      <c r="K13" s="299"/>
      <c r="L13" s="299"/>
      <c r="M13" s="66"/>
    </row>
    <row r="14" spans="1:13" s="19" customFormat="1" outlineLevel="1" x14ac:dyDescent="0.25">
      <c r="A14" s="379" t="str">
        <f>A8</f>
        <v>A1</v>
      </c>
      <c r="B14" s="382">
        <f>IF(B8="A",0, IF(B8="F", (L8*2+M8*1),(L8*3+M8*2)))</f>
        <v>0</v>
      </c>
      <c r="C14" s="383">
        <f>C8+E8+G8+I8</f>
        <v>0</v>
      </c>
      <c r="D14" s="383">
        <f>D8+F8+H8+J8</f>
        <v>0</v>
      </c>
      <c r="E14" s="384">
        <f>C14-D14</f>
        <v>0</v>
      </c>
      <c r="F14" s="385">
        <f>RANK(G14,G$14:G$17)</f>
        <v>1</v>
      </c>
      <c r="G14" s="327">
        <f t="shared" ref="G14:G17" si="2">B14+E14/1000</f>
        <v>0</v>
      </c>
      <c r="H14" s="392">
        <v>1</v>
      </c>
      <c r="I14" s="607" t="str">
        <f>IF($A$1="calcul",VLOOKUP(H14,$F$14:$K$17,6,FALSE),"1er A")</f>
        <v>1er A</v>
      </c>
      <c r="J14" s="608"/>
      <c r="K14" s="328" t="str">
        <f>A14</f>
        <v>A1</v>
      </c>
      <c r="L14" s="299"/>
      <c r="M14" s="66"/>
    </row>
    <row r="15" spans="1:13" s="19" customFormat="1" outlineLevel="1" x14ac:dyDescent="0.25">
      <c r="A15" s="380" t="str">
        <f>A9</f>
        <v>A2</v>
      </c>
      <c r="B15" s="382">
        <f>IF(B9="A",0, IF(B9="F", (L9*2+M9*1),(L9*3+M9*2)))</f>
        <v>0</v>
      </c>
      <c r="C15" s="383">
        <f t="shared" ref="C15:D17" si="3">C9+E9+G9+I9</f>
        <v>0</v>
      </c>
      <c r="D15" s="383">
        <f t="shared" si="3"/>
        <v>0</v>
      </c>
      <c r="E15" s="384">
        <f t="shared" ref="E15:E17" si="4">C15-D15</f>
        <v>0</v>
      </c>
      <c r="F15" s="385">
        <f>RANK(G15,G$14:G$17)</f>
        <v>1</v>
      </c>
      <c r="G15" s="327">
        <f t="shared" si="2"/>
        <v>0</v>
      </c>
      <c r="H15" s="393">
        <v>2</v>
      </c>
      <c r="I15" s="609" t="str">
        <f>IF($A$1="calcul",VLOOKUP(H15,$F$14:$K$17,6,FALSE),"2e A")</f>
        <v>2e A</v>
      </c>
      <c r="J15" s="610"/>
      <c r="K15" s="328" t="str">
        <f>A15</f>
        <v>A2</v>
      </c>
      <c r="L15" s="299"/>
      <c r="M15" s="66"/>
    </row>
    <row r="16" spans="1:13" s="19" customFormat="1" outlineLevel="1" x14ac:dyDescent="0.25">
      <c r="A16" s="380" t="str">
        <f>A10</f>
        <v>A3</v>
      </c>
      <c r="B16" s="382">
        <f>IF(B10="A",0, IF(B10="F", (L10*2+M10*1),(L10*3+M10*2)))</f>
        <v>0</v>
      </c>
      <c r="C16" s="383">
        <f t="shared" si="3"/>
        <v>0</v>
      </c>
      <c r="D16" s="383">
        <f t="shared" si="3"/>
        <v>0</v>
      </c>
      <c r="E16" s="384">
        <f t="shared" si="4"/>
        <v>0</v>
      </c>
      <c r="F16" s="385">
        <f>RANK(G16,G$14:G$17)</f>
        <v>1</v>
      </c>
      <c r="G16" s="327">
        <f t="shared" si="2"/>
        <v>0</v>
      </c>
      <c r="H16" s="393">
        <v>3</v>
      </c>
      <c r="I16" s="609" t="str">
        <f>IF($A$1="calcul",VLOOKUP(H16,$F$14:$K$17,6,FALSE),"3e A")</f>
        <v>3e A</v>
      </c>
      <c r="J16" s="610"/>
      <c r="K16" s="328" t="str">
        <f>A16</f>
        <v>A3</v>
      </c>
      <c r="L16" s="299"/>
      <c r="M16" s="66"/>
    </row>
    <row r="17" spans="1:13" s="19" customFormat="1" ht="13.8" outlineLevel="1" thickBot="1" x14ac:dyDescent="0.3">
      <c r="A17" s="381" t="str">
        <f>A11</f>
        <v>A4</v>
      </c>
      <c r="B17" s="386">
        <f>IF(B11="A",0, IF(B11="F", (L11*2+M11*1),(L11*3+M11*2)))</f>
        <v>0</v>
      </c>
      <c r="C17" s="387">
        <f t="shared" si="3"/>
        <v>0</v>
      </c>
      <c r="D17" s="387">
        <f t="shared" si="3"/>
        <v>0</v>
      </c>
      <c r="E17" s="388">
        <f t="shared" si="4"/>
        <v>0</v>
      </c>
      <c r="F17" s="389">
        <f>RANK(G17,G$14:G$17)</f>
        <v>1</v>
      </c>
      <c r="G17" s="327">
        <f t="shared" si="2"/>
        <v>0</v>
      </c>
      <c r="H17" s="394">
        <v>4</v>
      </c>
      <c r="I17" s="589" t="str">
        <f>IF($A$1="calcul",VLOOKUP(H17,$F$14:$K$17,6,FALSE),"4e A")</f>
        <v>4e A</v>
      </c>
      <c r="J17" s="590"/>
      <c r="K17" s="328" t="str">
        <f>A17</f>
        <v>A4</v>
      </c>
      <c r="L17" s="299"/>
      <c r="M17" s="66"/>
    </row>
    <row r="18" spans="1:13" s="19" customFormat="1" outlineLevel="1" x14ac:dyDescent="0.25">
      <c r="A18" s="66"/>
      <c r="B18" s="66"/>
      <c r="C18" s="54">
        <f>SUM(C14:C17)</f>
        <v>0</v>
      </c>
      <c r="D18" s="54">
        <f>SUM(D14:D17)</f>
        <v>0</v>
      </c>
      <c r="E18" s="66"/>
      <c r="F18" s="66"/>
      <c r="G18" s="66"/>
      <c r="H18" s="66"/>
      <c r="I18" s="66"/>
      <c r="J18" s="66"/>
      <c r="K18" s="299"/>
      <c r="L18" s="299"/>
      <c r="M18" s="66"/>
    </row>
    <row r="19" spans="1:13" s="19" customFormat="1" ht="16.2" thickBot="1" x14ac:dyDescent="0.35">
      <c r="A19" s="297" t="s">
        <v>186</v>
      </c>
      <c r="B19" s="329"/>
      <c r="C19" s="329"/>
      <c r="D19" s="329"/>
      <c r="E19" s="330"/>
      <c r="F19" s="330"/>
      <c r="G19" s="3"/>
      <c r="H19" s="3"/>
      <c r="I19" s="331"/>
      <c r="J19" s="331"/>
      <c r="K19" s="332"/>
      <c r="L19" s="332"/>
      <c r="M19" s="333"/>
    </row>
    <row r="20" spans="1:13" s="19" customFormat="1" ht="13.8" outlineLevel="1" thickBot="1" x14ac:dyDescent="0.3">
      <c r="A20" s="66"/>
      <c r="B20" s="298" t="s">
        <v>418</v>
      </c>
      <c r="C20" s="611" t="str">
        <f>A21</f>
        <v>B1</v>
      </c>
      <c r="D20" s="612"/>
      <c r="E20" s="613" t="str">
        <f>A22</f>
        <v>B2</v>
      </c>
      <c r="F20" s="614"/>
      <c r="G20" s="611" t="str">
        <f>A23</f>
        <v>B3</v>
      </c>
      <c r="H20" s="612"/>
      <c r="I20" s="611" t="str">
        <f>A24</f>
        <v>B4</v>
      </c>
      <c r="J20" s="612"/>
      <c r="K20" s="299"/>
      <c r="L20" s="47" t="s">
        <v>167</v>
      </c>
      <c r="M20" s="48" t="s">
        <v>168</v>
      </c>
    </row>
    <row r="21" spans="1:13" s="19" customFormat="1" outlineLevel="1" x14ac:dyDescent="0.25">
      <c r="A21" s="373" t="str">
        <f>'Planning à 4+4'!I19</f>
        <v>B1</v>
      </c>
      <c r="B21" s="334"/>
      <c r="C21" s="301"/>
      <c r="D21" s="302"/>
      <c r="E21" s="303"/>
      <c r="F21" s="304"/>
      <c r="G21" s="305"/>
      <c r="H21" s="306"/>
      <c r="I21" s="335"/>
      <c r="J21" s="336"/>
      <c r="K21" s="299"/>
      <c r="L21" s="49">
        <f>IF(C21&gt;D21,1,0)+IF(E21&gt;F21,1,0)+IF(G21&gt;H21,1,0)+IF(I21&gt;J21,1,0)</f>
        <v>0</v>
      </c>
      <c r="M21" s="48">
        <f>IF(C21&lt;D21,1,0)+IF(E21&lt;F21,1,0)+IF(G21&lt;H21,1,0)+IF(I21&lt;J21,1,0)</f>
        <v>0</v>
      </c>
    </row>
    <row r="22" spans="1:13" s="19" customFormat="1" outlineLevel="1" x14ac:dyDescent="0.25">
      <c r="A22" s="374" t="str">
        <f>'Planning à 4+4'!I20</f>
        <v>B2</v>
      </c>
      <c r="B22" s="337"/>
      <c r="C22" s="308">
        <f>F21</f>
        <v>0</v>
      </c>
      <c r="D22" s="309">
        <f>E21</f>
        <v>0</v>
      </c>
      <c r="E22" s="310"/>
      <c r="F22" s="311"/>
      <c r="G22" s="312"/>
      <c r="H22" s="313"/>
      <c r="I22" s="312"/>
      <c r="J22" s="313"/>
      <c r="K22" s="299"/>
      <c r="L22" s="49">
        <f t="shared" ref="L22:L24" si="5">IF(C22&gt;D22,1,0)+IF(E22&gt;F22,1,0)+IF(G22&gt;H22,1,0)+IF(I22&gt;J22,1,0)</f>
        <v>0</v>
      </c>
      <c r="M22" s="48">
        <f t="shared" ref="M22:M24" si="6">IF(C22&lt;D22,1,0)+IF(E22&lt;F22,1,0)+IF(G22&lt;H22,1,0)+IF(I22&lt;J22,1,0)</f>
        <v>0</v>
      </c>
    </row>
    <row r="23" spans="1:13" s="19" customFormat="1" outlineLevel="1" x14ac:dyDescent="0.25">
      <c r="A23" s="374" t="str">
        <f>'Planning à 4+4'!I21</f>
        <v>B3</v>
      </c>
      <c r="B23" s="337"/>
      <c r="C23" s="308">
        <f>H21</f>
        <v>0</v>
      </c>
      <c r="D23" s="309">
        <f>G21</f>
        <v>0</v>
      </c>
      <c r="E23" s="314">
        <f>H22</f>
        <v>0</v>
      </c>
      <c r="F23" s="315">
        <f>G22</f>
        <v>0</v>
      </c>
      <c r="G23" s="316"/>
      <c r="H23" s="317"/>
      <c r="I23" s="312"/>
      <c r="J23" s="313"/>
      <c r="K23" s="299"/>
      <c r="L23" s="49">
        <f t="shared" si="5"/>
        <v>0</v>
      </c>
      <c r="M23" s="48">
        <f t="shared" si="6"/>
        <v>0</v>
      </c>
    </row>
    <row r="24" spans="1:13" s="19" customFormat="1" ht="13.8" outlineLevel="1" thickBot="1" x14ac:dyDescent="0.3">
      <c r="A24" s="375" t="str">
        <f>'Planning à 4+4'!I22</f>
        <v>B4</v>
      </c>
      <c r="B24" s="338"/>
      <c r="C24" s="319">
        <f>J21</f>
        <v>0</v>
      </c>
      <c r="D24" s="320">
        <f>I21</f>
        <v>0</v>
      </c>
      <c r="E24" s="321">
        <f>J22</f>
        <v>0</v>
      </c>
      <c r="F24" s="322">
        <f>I22</f>
        <v>0</v>
      </c>
      <c r="G24" s="319">
        <f>J23</f>
        <v>0</v>
      </c>
      <c r="H24" s="320">
        <f>I23</f>
        <v>0</v>
      </c>
      <c r="I24" s="323"/>
      <c r="J24" s="324"/>
      <c r="K24" s="299"/>
      <c r="L24" s="49">
        <f t="shared" si="5"/>
        <v>0</v>
      </c>
      <c r="M24" s="48">
        <f t="shared" si="6"/>
        <v>0</v>
      </c>
    </row>
    <row r="25" spans="1:13" s="19" customFormat="1" ht="13.8" outlineLevel="1" thickBot="1" x14ac:dyDescent="0.3">
      <c r="A25" s="325"/>
      <c r="B25" s="66"/>
      <c r="C25" s="66"/>
      <c r="D25" s="66"/>
      <c r="E25" s="66"/>
      <c r="F25" s="66"/>
      <c r="G25" s="66"/>
      <c r="H25" s="66"/>
      <c r="I25" s="66"/>
      <c r="J25" s="66"/>
      <c r="K25" s="299"/>
      <c r="L25" s="299"/>
      <c r="M25" s="66"/>
    </row>
    <row r="26" spans="1:13" s="19" customFormat="1" ht="13.8" outlineLevel="1" thickBot="1" x14ac:dyDescent="0.3">
      <c r="A26" s="66"/>
      <c r="B26" s="110" t="s">
        <v>169</v>
      </c>
      <c r="C26" s="390" t="s">
        <v>170</v>
      </c>
      <c r="D26" s="390" t="s">
        <v>171</v>
      </c>
      <c r="E26" s="391" t="s">
        <v>172</v>
      </c>
      <c r="F26" s="101" t="s">
        <v>173</v>
      </c>
      <c r="G26" s="66"/>
      <c r="H26" s="66"/>
      <c r="I26" s="624" t="s">
        <v>217</v>
      </c>
      <c r="J26" s="625"/>
      <c r="K26" s="299"/>
      <c r="L26" s="299"/>
      <c r="M26" s="66"/>
    </row>
    <row r="27" spans="1:13" s="19" customFormat="1" outlineLevel="1" x14ac:dyDescent="0.25">
      <c r="A27" s="379" t="str">
        <f>A21</f>
        <v>B1</v>
      </c>
      <c r="B27" s="382">
        <f>IF(B21="A",0, IF(B21="F", (L21*2+M21*1),(L21*3+M21*2)))</f>
        <v>0</v>
      </c>
      <c r="C27" s="383">
        <f>C21+E21+G21+I21</f>
        <v>0</v>
      </c>
      <c r="D27" s="383">
        <f>D21+F21+H21+J21</f>
        <v>0</v>
      </c>
      <c r="E27" s="384">
        <f>C27-D27</f>
        <v>0</v>
      </c>
      <c r="F27" s="385">
        <f>RANK(G27,G$27:G$30)</f>
        <v>1</v>
      </c>
      <c r="G27" s="327">
        <f>B27+E27/1000</f>
        <v>0</v>
      </c>
      <c r="H27" s="392">
        <v>1</v>
      </c>
      <c r="I27" s="607" t="str">
        <f>IF($A$1="calcul",VLOOKUP(H27,$F$27:$K$30,6,FALSE),"1er B")</f>
        <v>1er B</v>
      </c>
      <c r="J27" s="608"/>
      <c r="K27" s="328" t="str">
        <f>A27</f>
        <v>B1</v>
      </c>
      <c r="L27" s="299"/>
      <c r="M27" s="66"/>
    </row>
    <row r="28" spans="1:13" s="19" customFormat="1" outlineLevel="1" x14ac:dyDescent="0.25">
      <c r="A28" s="380" t="str">
        <f>A22</f>
        <v>B2</v>
      </c>
      <c r="B28" s="382">
        <f>IF(B22="A",0, IF(B22="F", (L22*2+M22*1),(L22*3+M22*2)))</f>
        <v>0</v>
      </c>
      <c r="C28" s="383">
        <f t="shared" ref="C28:D30" si="7">C22+E22+G22+I22</f>
        <v>0</v>
      </c>
      <c r="D28" s="383">
        <f t="shared" si="7"/>
        <v>0</v>
      </c>
      <c r="E28" s="384">
        <f>C28-D28</f>
        <v>0</v>
      </c>
      <c r="F28" s="385">
        <f>RANK(G28,G$27:G$30)</f>
        <v>1</v>
      </c>
      <c r="G28" s="327">
        <f>B28+E28/1000</f>
        <v>0</v>
      </c>
      <c r="H28" s="393">
        <v>2</v>
      </c>
      <c r="I28" s="609" t="str">
        <f>IF($A$1="calcul",VLOOKUP(H28,$F$27:$K$30,6,FALSE),"2e B")</f>
        <v>2e B</v>
      </c>
      <c r="J28" s="610"/>
      <c r="K28" s="328" t="str">
        <f t="shared" ref="K28:K30" si="8">A28</f>
        <v>B2</v>
      </c>
      <c r="L28" s="299"/>
      <c r="M28" s="66"/>
    </row>
    <row r="29" spans="1:13" s="19" customFormat="1" outlineLevel="1" x14ac:dyDescent="0.25">
      <c r="A29" s="380" t="str">
        <f>A23</f>
        <v>B3</v>
      </c>
      <c r="B29" s="382">
        <f>IF(B23="A",0, IF(B23="F", (L23*2+M23*1),(L23*3+M23*2)))</f>
        <v>0</v>
      </c>
      <c r="C29" s="383">
        <f t="shared" si="7"/>
        <v>0</v>
      </c>
      <c r="D29" s="383">
        <f t="shared" si="7"/>
        <v>0</v>
      </c>
      <c r="E29" s="384">
        <f>C29-D29</f>
        <v>0</v>
      </c>
      <c r="F29" s="385">
        <f>RANK(G29,G$27:G$30)</f>
        <v>1</v>
      </c>
      <c r="G29" s="327">
        <f>B29+E29/1000</f>
        <v>0</v>
      </c>
      <c r="H29" s="393">
        <v>3</v>
      </c>
      <c r="I29" s="609" t="str">
        <f>IF($A$1="calcul",VLOOKUP(H29,$F$27:$K$30,6,FALSE),"3e B")</f>
        <v>3e B</v>
      </c>
      <c r="J29" s="610"/>
      <c r="K29" s="328" t="str">
        <f t="shared" si="8"/>
        <v>B3</v>
      </c>
      <c r="L29" s="299"/>
      <c r="M29" s="66"/>
    </row>
    <row r="30" spans="1:13" s="19" customFormat="1" ht="13.8" outlineLevel="1" thickBot="1" x14ac:dyDescent="0.3">
      <c r="A30" s="381" t="str">
        <f>A24</f>
        <v>B4</v>
      </c>
      <c r="B30" s="386">
        <f>IF(B24="A",0, IF(B24="F", (L24*2+M24*1),(L24*3+M24*2)))</f>
        <v>0</v>
      </c>
      <c r="C30" s="387">
        <f t="shared" si="7"/>
        <v>0</v>
      </c>
      <c r="D30" s="387">
        <f t="shared" si="7"/>
        <v>0</v>
      </c>
      <c r="E30" s="388">
        <f>C30-D30</f>
        <v>0</v>
      </c>
      <c r="F30" s="389">
        <f>RANK(G30,G$27:G$30)</f>
        <v>1</v>
      </c>
      <c r="G30" s="327">
        <f>B30+E30/1000</f>
        <v>0</v>
      </c>
      <c r="H30" s="394">
        <v>4</v>
      </c>
      <c r="I30" s="589" t="str">
        <f>IF($A$1="calcul",VLOOKUP(H30,$F$27:$K$30,6,FALSE),"4e B")</f>
        <v>4e B</v>
      </c>
      <c r="J30" s="590"/>
      <c r="K30" s="328" t="str">
        <f t="shared" si="8"/>
        <v>B4</v>
      </c>
      <c r="L30" s="299"/>
      <c r="M30" s="66"/>
    </row>
    <row r="31" spans="1:13" s="19" customFormat="1" outlineLevel="1" x14ac:dyDescent="0.25">
      <c r="A31" s="66"/>
      <c r="B31" s="66"/>
      <c r="C31" s="54">
        <f>SUM(C27:C30)</f>
        <v>0</v>
      </c>
      <c r="D31" s="54">
        <f>SUM(D27:D30)</f>
        <v>0</v>
      </c>
      <c r="E31" s="66"/>
      <c r="F31" s="66"/>
      <c r="G31" s="66"/>
      <c r="H31" s="66"/>
      <c r="I31" s="66"/>
      <c r="J31" s="66"/>
      <c r="K31" s="299"/>
      <c r="L31" s="299"/>
      <c r="M31" s="66"/>
    </row>
    <row r="32" spans="1:13" s="19" customFormat="1" ht="15.6" x14ac:dyDescent="0.3">
      <c r="A32" s="297" t="s">
        <v>427</v>
      </c>
      <c r="B32" s="331"/>
      <c r="C32" s="146"/>
      <c r="D32" s="146"/>
      <c r="E32" s="331"/>
      <c r="F32" s="331"/>
      <c r="G32" s="331"/>
      <c r="H32" s="331"/>
      <c r="I32" s="331"/>
      <c r="J32" s="331"/>
      <c r="K32" s="331"/>
      <c r="L32" s="331"/>
      <c r="M32" s="331"/>
    </row>
    <row r="33" spans="1:13" s="19" customFormat="1" ht="13.8" outlineLevel="1" thickBot="1" x14ac:dyDescent="0.3">
      <c r="A33" s="331"/>
      <c r="B33" s="146"/>
      <c r="C33" s="339"/>
      <c r="D33" s="339"/>
      <c r="E33" s="339"/>
      <c r="F33" s="339"/>
      <c r="G33" s="339"/>
      <c r="H33" s="339"/>
      <c r="I33" s="331"/>
      <c r="J33" s="331"/>
      <c r="K33" s="340"/>
      <c r="L33" s="340"/>
      <c r="M33" s="340"/>
    </row>
    <row r="34" spans="1:13" s="19" customFormat="1" outlineLevel="1" x14ac:dyDescent="0.25">
      <c r="A34" s="591" t="s">
        <v>419</v>
      </c>
      <c r="B34" s="594" t="s">
        <v>420</v>
      </c>
      <c r="C34" s="595"/>
      <c r="D34" s="596" t="s">
        <v>421</v>
      </c>
      <c r="E34" s="597"/>
      <c r="F34" s="598"/>
      <c r="G34" s="599"/>
      <c r="H34" s="599"/>
      <c r="I34" s="600"/>
      <c r="J34" s="331"/>
      <c r="K34" s="340"/>
      <c r="L34" s="340"/>
      <c r="M34" s="340"/>
    </row>
    <row r="35" spans="1:13" s="19" customFormat="1" outlineLevel="1" x14ac:dyDescent="0.25">
      <c r="A35" s="592"/>
      <c r="B35" s="341" t="str">
        <f>I15</f>
        <v>2e A</v>
      </c>
      <c r="C35" s="342" t="str">
        <f>I29</f>
        <v>3e B</v>
      </c>
      <c r="D35" s="342" t="str">
        <f>I28</f>
        <v>2e B</v>
      </c>
      <c r="E35" s="343" t="str">
        <f>I16</f>
        <v>3e A</v>
      </c>
      <c r="F35" s="601"/>
      <c r="G35" s="602"/>
      <c r="H35" s="602"/>
      <c r="I35" s="603"/>
      <c r="J35" s="331"/>
      <c r="K35" s="340"/>
      <c r="L35" s="340"/>
      <c r="M35" s="340"/>
    </row>
    <row r="36" spans="1:13" s="19" customFormat="1" ht="13.8" outlineLevel="1" thickBot="1" x14ac:dyDescent="0.3">
      <c r="A36" s="593"/>
      <c r="B36" s="344"/>
      <c r="C36" s="345"/>
      <c r="D36" s="345"/>
      <c r="E36" s="346"/>
      <c r="F36" s="604"/>
      <c r="G36" s="605"/>
      <c r="H36" s="605"/>
      <c r="I36" s="606"/>
      <c r="J36" s="331"/>
      <c r="K36" s="340"/>
      <c r="L36" s="340"/>
      <c r="M36" s="340"/>
    </row>
    <row r="37" spans="1:13" s="19" customFormat="1" outlineLevel="1" x14ac:dyDescent="0.25">
      <c r="A37" s="591" t="s">
        <v>175</v>
      </c>
      <c r="B37" s="594" t="s">
        <v>422</v>
      </c>
      <c r="C37" s="595"/>
      <c r="D37" s="596" t="s">
        <v>423</v>
      </c>
      <c r="E37" s="595"/>
      <c r="F37" s="596" t="s">
        <v>424</v>
      </c>
      <c r="G37" s="595"/>
      <c r="H37" s="596" t="s">
        <v>425</v>
      </c>
      <c r="I37" s="615"/>
      <c r="J37" s="331"/>
      <c r="K37" s="331"/>
      <c r="L37" s="331"/>
      <c r="M37" s="331"/>
    </row>
    <row r="38" spans="1:13" s="19" customFormat="1" outlineLevel="1" x14ac:dyDescent="0.25">
      <c r="A38" s="592"/>
      <c r="B38" s="341" t="str">
        <f>I14</f>
        <v>1er A</v>
      </c>
      <c r="C38" s="347" t="str">
        <f>IF($A$1="","Vainqueur C-O 2",IF(D36&gt;E36,D35,E35))</f>
        <v>Vainqueur C-O 2</v>
      </c>
      <c r="D38" s="347" t="str">
        <f>IF($A$1="","Vainqueur C-O 1",IF(B36&gt;C36,B35,C35))</f>
        <v>Vainqueur C-O 1</v>
      </c>
      <c r="E38" s="342" t="str">
        <f>I27</f>
        <v>1er B</v>
      </c>
      <c r="F38" s="342" t="str">
        <f>I30</f>
        <v>4e B</v>
      </c>
      <c r="G38" s="347" t="str">
        <f>IF($A$1="","Perdant C-O 2",IF(D36&lt;E36,D35,E35))</f>
        <v>Perdant C-O 2</v>
      </c>
      <c r="H38" s="347" t="str">
        <f>IF($A$1="","Perdant C-O 1",IF(B36&lt;C36,B35,C35))</f>
        <v>Perdant C-O 1</v>
      </c>
      <c r="I38" s="348" t="str">
        <f>I17</f>
        <v>4e A</v>
      </c>
      <c r="J38" s="339"/>
      <c r="K38" s="331"/>
      <c r="L38" s="331"/>
      <c r="M38" s="331"/>
    </row>
    <row r="39" spans="1:13" s="19" customFormat="1" ht="13.8" outlineLevel="1" thickBot="1" x14ac:dyDescent="0.3">
      <c r="A39" s="593"/>
      <c r="B39" s="344"/>
      <c r="C39" s="345"/>
      <c r="D39" s="345"/>
      <c r="E39" s="345"/>
      <c r="F39" s="349"/>
      <c r="G39" s="349"/>
      <c r="H39" s="345"/>
      <c r="I39" s="350"/>
      <c r="J39" s="351"/>
      <c r="K39" s="331"/>
      <c r="L39" s="331"/>
      <c r="M39" s="331"/>
    </row>
    <row r="40" spans="1:13" s="19" customFormat="1" outlineLevel="1" x14ac:dyDescent="0.25">
      <c r="A40" s="592" t="s">
        <v>174</v>
      </c>
      <c r="B40" s="594" t="s">
        <v>177</v>
      </c>
      <c r="C40" s="595"/>
      <c r="D40" s="596" t="s">
        <v>178</v>
      </c>
      <c r="E40" s="595"/>
      <c r="F40" s="596" t="s">
        <v>179</v>
      </c>
      <c r="G40" s="597"/>
      <c r="H40" s="616"/>
      <c r="I40" s="617"/>
      <c r="J40" s="331"/>
      <c r="K40" s="331"/>
      <c r="L40" s="331"/>
      <c r="M40" s="331"/>
    </row>
    <row r="41" spans="1:13" s="19" customFormat="1" outlineLevel="1" x14ac:dyDescent="0.25">
      <c r="A41" s="592"/>
      <c r="B41" s="352" t="str">
        <f>IF($A$1="","Perdant 1/2 1",IF(B39&lt;C39,B38,C38))</f>
        <v>Perdant 1/2 1</v>
      </c>
      <c r="C41" s="347" t="str">
        <f>IF($A$1="","Perdant 1/2 2",IF(D39&lt;E39,D38,E38))</f>
        <v>Perdant 1/2 2</v>
      </c>
      <c r="D41" s="347" t="str">
        <f>IF($A$1="","Vainqueur 1/2 3",IF(F39&gt;G39,F38,G38))</f>
        <v>Vainqueur 1/2 3</v>
      </c>
      <c r="E41" s="347" t="str">
        <f>IF($A$1="","Vainqueur 1/2 4",IF(H39&gt;I39,H38,I38))</f>
        <v>Vainqueur 1/2 4</v>
      </c>
      <c r="F41" s="347" t="str">
        <f>IF($A$1="","Perdant 1/2 3",IF(F39&lt;G39,F38,G38))</f>
        <v>Perdant 1/2 3</v>
      </c>
      <c r="G41" s="353" t="str">
        <f>IF($A$1="","Perdant 1/2 4",IF(H39&lt;I39,H38,I38))</f>
        <v>Perdant 1/2 4</v>
      </c>
      <c r="H41" s="618"/>
      <c r="I41" s="619"/>
      <c r="J41" s="331"/>
      <c r="K41" s="331"/>
      <c r="L41" s="331"/>
      <c r="M41" s="331"/>
    </row>
    <row r="42" spans="1:13" s="19" customFormat="1" ht="13.8" outlineLevel="1" thickBot="1" x14ac:dyDescent="0.3">
      <c r="A42" s="592"/>
      <c r="B42" s="344"/>
      <c r="C42" s="354"/>
      <c r="D42" s="345"/>
      <c r="E42" s="345"/>
      <c r="F42" s="345"/>
      <c r="G42" s="346"/>
      <c r="H42" s="620"/>
      <c r="I42" s="621"/>
      <c r="J42" s="331"/>
      <c r="K42" s="340"/>
      <c r="L42" s="340"/>
      <c r="M42" s="340"/>
    </row>
    <row r="43" spans="1:13" s="19" customFormat="1" outlineLevel="1" x14ac:dyDescent="0.25">
      <c r="A43" s="592"/>
      <c r="B43" s="594" t="s">
        <v>176</v>
      </c>
      <c r="C43" s="615"/>
      <c r="D43" s="630"/>
      <c r="E43" s="630"/>
      <c r="F43" s="630"/>
      <c r="G43" s="630"/>
      <c r="H43" s="630"/>
      <c r="I43" s="631"/>
      <c r="J43" s="331"/>
      <c r="K43" s="332"/>
      <c r="L43" s="332"/>
      <c r="M43" s="333"/>
    </row>
    <row r="44" spans="1:13" outlineLevel="1" x14ac:dyDescent="0.25">
      <c r="A44" s="592"/>
      <c r="B44" s="352" t="str">
        <f>IF($A$1="","Vainqueur 1/2 1",IF(B39&gt;C39,B38,C38))</f>
        <v>Vainqueur 1/2 1</v>
      </c>
      <c r="C44" s="355" t="str">
        <f>IF($A$1="","Vainqueur 1/2 2",IF(D39&gt;E39,D38,E38))</f>
        <v>Vainqueur 1/2 2</v>
      </c>
      <c r="D44" s="630"/>
      <c r="E44" s="630"/>
      <c r="F44" s="630"/>
      <c r="G44" s="630"/>
      <c r="H44" s="630"/>
      <c r="I44" s="631"/>
      <c r="J44" s="331"/>
      <c r="K44" s="332"/>
      <c r="L44" s="332"/>
      <c r="M44" s="333"/>
    </row>
    <row r="45" spans="1:13" ht="13.8" outlineLevel="1" thickBot="1" x14ac:dyDescent="0.3">
      <c r="A45" s="593"/>
      <c r="B45" s="344"/>
      <c r="C45" s="350"/>
      <c r="D45" s="632"/>
      <c r="E45" s="632"/>
      <c r="F45" s="632"/>
      <c r="G45" s="632"/>
      <c r="H45" s="632"/>
      <c r="I45" s="633"/>
      <c r="J45" s="331"/>
      <c r="K45" s="332"/>
      <c r="L45" s="332"/>
      <c r="M45" s="333"/>
    </row>
    <row r="46" spans="1:13" ht="13.8" outlineLevel="1" thickBot="1" x14ac:dyDescent="0.3">
      <c r="A46" s="331"/>
      <c r="B46" s="331"/>
      <c r="C46" s="331"/>
      <c r="D46" s="331"/>
      <c r="E46" s="331"/>
      <c r="F46" s="331"/>
      <c r="G46" s="331"/>
      <c r="H46" s="331"/>
      <c r="I46" s="331"/>
      <c r="J46" s="331"/>
      <c r="K46" s="331"/>
      <c r="L46" s="331"/>
      <c r="M46" s="331"/>
    </row>
    <row r="47" spans="1:13" ht="13.8" outlineLevel="1" thickBot="1" x14ac:dyDescent="0.3">
      <c r="A47" s="19"/>
      <c r="B47" s="142"/>
      <c r="C47" s="624" t="s">
        <v>427</v>
      </c>
      <c r="D47" s="625"/>
      <c r="E47" s="19"/>
      <c r="F47" s="19"/>
      <c r="G47" s="19"/>
      <c r="H47" s="19"/>
      <c r="I47" s="19"/>
      <c r="J47" s="19"/>
    </row>
    <row r="48" spans="1:13" outlineLevel="1" x14ac:dyDescent="0.25">
      <c r="A48" s="19"/>
      <c r="B48" s="356">
        <v>1</v>
      </c>
      <c r="C48" s="626" t="str">
        <f>IF($A$1="calcul",IF(B45&gt;C45,B44,C44),"1er Aller")</f>
        <v>1er Aller</v>
      </c>
      <c r="D48" s="627"/>
      <c r="E48" s="19"/>
      <c r="F48" s="19"/>
      <c r="G48" s="19"/>
      <c r="H48" s="19"/>
      <c r="I48" s="19"/>
      <c r="J48" s="19"/>
    </row>
    <row r="49" spans="1:13" outlineLevel="1" x14ac:dyDescent="0.25">
      <c r="A49" s="19"/>
      <c r="B49" s="357">
        <v>2</v>
      </c>
      <c r="C49" s="628" t="str">
        <f>IF($A$1="calcul",IF(B45&lt;C45,B44,C44),"2e Aller")</f>
        <v>2e Aller</v>
      </c>
      <c r="D49" s="629"/>
      <c r="E49" s="19"/>
      <c r="F49" s="19"/>
      <c r="G49" s="19"/>
      <c r="H49" s="19"/>
      <c r="I49" s="19"/>
      <c r="J49" s="19"/>
    </row>
    <row r="50" spans="1:13" outlineLevel="1" x14ac:dyDescent="0.25">
      <c r="A50" s="19"/>
      <c r="B50" s="357">
        <v>3</v>
      </c>
      <c r="C50" s="628" t="str">
        <f>IF($A$1="calcul",IF(B42&gt;C42,B41,C41),"3e Aller")</f>
        <v>3e Aller</v>
      </c>
      <c r="D50" s="629"/>
      <c r="E50" s="19"/>
      <c r="F50" s="19"/>
      <c r="G50" s="19"/>
      <c r="H50" s="19"/>
      <c r="I50" s="19"/>
      <c r="J50" s="19"/>
    </row>
    <row r="51" spans="1:13" outlineLevel="1" x14ac:dyDescent="0.25">
      <c r="A51" s="19"/>
      <c r="B51" s="357">
        <v>4</v>
      </c>
      <c r="C51" s="628" t="str">
        <f>IF($A$1="calcul",IF(B42&lt;C42,B41,C41),"4e Aller")</f>
        <v>4e Aller</v>
      </c>
      <c r="D51" s="629"/>
      <c r="E51" s="331"/>
      <c r="F51" s="19"/>
      <c r="G51" s="19"/>
      <c r="H51" s="19"/>
      <c r="I51" s="19"/>
      <c r="J51" s="19"/>
    </row>
    <row r="52" spans="1:13" outlineLevel="1" x14ac:dyDescent="0.25">
      <c r="A52" s="19"/>
      <c r="B52" s="358">
        <v>5</v>
      </c>
      <c r="C52" s="634" t="str">
        <f>IF($A$1="calcul",IF(D42&gt;E42,D41,E41),"5e Aller")</f>
        <v>5e Aller</v>
      </c>
      <c r="D52" s="635"/>
      <c r="E52" s="331"/>
      <c r="F52" s="19"/>
      <c r="G52" s="19"/>
      <c r="H52" s="19"/>
      <c r="I52" s="19"/>
      <c r="J52" s="19"/>
    </row>
    <row r="53" spans="1:13" outlineLevel="1" x14ac:dyDescent="0.25">
      <c r="A53" s="19"/>
      <c r="B53" s="358">
        <v>6</v>
      </c>
      <c r="C53" s="634" t="str">
        <f>IF($A$1="calcul",IF(D42&lt;E42,D41,E41),"6e Aller")</f>
        <v>6e Aller</v>
      </c>
      <c r="D53" s="635"/>
      <c r="E53" s="331"/>
      <c r="F53" s="19"/>
      <c r="G53" s="19"/>
      <c r="H53" s="19"/>
      <c r="I53" s="19"/>
      <c r="J53" s="19"/>
    </row>
    <row r="54" spans="1:13" outlineLevel="1" x14ac:dyDescent="0.25">
      <c r="A54" s="19"/>
      <c r="B54" s="358">
        <v>7</v>
      </c>
      <c r="C54" s="636" t="str">
        <f>IF($A$1="calcul",IF(F42&gt;G42,F41,G41),"7e Aller")</f>
        <v>7e Aller</v>
      </c>
      <c r="D54" s="637"/>
      <c r="E54" s="331"/>
      <c r="F54" s="19"/>
      <c r="G54" s="19"/>
      <c r="H54" s="19"/>
      <c r="I54" s="19"/>
      <c r="J54" s="19"/>
    </row>
    <row r="55" spans="1:13" ht="13.8" outlineLevel="1" thickBot="1" x14ac:dyDescent="0.3">
      <c r="A55" s="19"/>
      <c r="B55" s="359">
        <v>8</v>
      </c>
      <c r="C55" s="622" t="str">
        <f>IF($A$1="calcul",IF(F42&lt;G42,F41,G41),"8e Aller")</f>
        <v>8e Aller</v>
      </c>
      <c r="D55" s="623"/>
      <c r="E55" s="331"/>
      <c r="F55" s="19"/>
      <c r="G55" s="19"/>
      <c r="H55" s="19"/>
      <c r="I55" s="19"/>
      <c r="J55" s="19"/>
    </row>
    <row r="56" spans="1:13" outlineLevel="1" x14ac:dyDescent="0.25"/>
    <row r="57" spans="1:13" ht="17.399999999999999" x14ac:dyDescent="0.25">
      <c r="A57" s="638" t="s">
        <v>465</v>
      </c>
      <c r="B57" s="638"/>
      <c r="C57" s="638"/>
      <c r="D57" s="638"/>
      <c r="E57" s="638"/>
    </row>
    <row r="58" spans="1:13" ht="12" customHeight="1" x14ac:dyDescent="0.25">
      <c r="A58" s="290"/>
      <c r="B58" s="290"/>
      <c r="C58" s="290"/>
      <c r="D58" s="290"/>
      <c r="E58" s="290"/>
    </row>
    <row r="59" spans="1:13" s="19" customFormat="1" ht="18" thickBot="1" x14ac:dyDescent="0.35">
      <c r="A59" s="297" t="s">
        <v>185</v>
      </c>
      <c r="B59" s="290"/>
      <c r="C59" s="290"/>
      <c r="D59" s="290"/>
      <c r="E59" s="290"/>
      <c r="F59"/>
      <c r="G59"/>
      <c r="H59"/>
      <c r="I59"/>
      <c r="J59"/>
      <c r="K59"/>
      <c r="L59"/>
      <c r="M59"/>
    </row>
    <row r="60" spans="1:13" s="19" customFormat="1" ht="13.8" outlineLevel="1" thickBot="1" x14ac:dyDescent="0.3">
      <c r="A60" s="66"/>
      <c r="B60" s="298" t="s">
        <v>418</v>
      </c>
      <c r="C60" s="611" t="str">
        <f>A61</f>
        <v>1er Aller</v>
      </c>
      <c r="D60" s="612"/>
      <c r="E60" s="613" t="str">
        <f>A62</f>
        <v>4e Aller</v>
      </c>
      <c r="F60" s="614"/>
      <c r="G60" s="611" t="str">
        <f>A63</f>
        <v>5e Aller</v>
      </c>
      <c r="H60" s="612"/>
      <c r="I60" s="611" t="str">
        <f>A64</f>
        <v>8e Aller</v>
      </c>
      <c r="J60" s="612"/>
      <c r="K60" s="299"/>
      <c r="L60" s="47" t="s">
        <v>167</v>
      </c>
      <c r="M60" s="48" t="s">
        <v>168</v>
      </c>
    </row>
    <row r="61" spans="1:13" s="19" customFormat="1" outlineLevel="1" x14ac:dyDescent="0.25">
      <c r="A61" s="373" t="str">
        <f>C48</f>
        <v>1er Aller</v>
      </c>
      <c r="B61" s="300"/>
      <c r="C61" s="301"/>
      <c r="D61" s="302"/>
      <c r="E61" s="303"/>
      <c r="F61" s="304"/>
      <c r="G61" s="305"/>
      <c r="H61" s="306"/>
      <c r="I61" s="305"/>
      <c r="J61" s="306"/>
      <c r="K61" s="299"/>
      <c r="L61" s="49">
        <f>IF(C61&gt;D61,1,0)+IF(E61&gt;F61,1,0)+IF(G61&gt;H61,1,0)+IF(I61&gt;J61,1,0)</f>
        <v>0</v>
      </c>
      <c r="M61" s="48">
        <f>IF(C61&lt;D61,1,0)+IF(E61&lt;F61,1,0)+IF(G61&lt;H61,1,0)+IF(I61&lt;J61,1,0)</f>
        <v>0</v>
      </c>
    </row>
    <row r="62" spans="1:13" s="19" customFormat="1" outlineLevel="1" x14ac:dyDescent="0.25">
      <c r="A62" s="374" t="str">
        <f>C51</f>
        <v>4e Aller</v>
      </c>
      <c r="B62" s="307"/>
      <c r="C62" s="308">
        <f>F61</f>
        <v>0</v>
      </c>
      <c r="D62" s="309">
        <f>E61</f>
        <v>0</v>
      </c>
      <c r="E62" s="310"/>
      <c r="F62" s="311"/>
      <c r="G62" s="312"/>
      <c r="H62" s="313"/>
      <c r="I62" s="312"/>
      <c r="J62" s="313"/>
      <c r="K62" s="299"/>
      <c r="L62" s="49">
        <f>IF(C62&gt;D62,1,0)+IF(E62&gt;F62,1,0)+IF(G62&gt;H62,1,0)+IF(I62&gt;J62,1,0)</f>
        <v>0</v>
      </c>
      <c r="M62" s="48">
        <f>IF(C62&lt;D62,1,0)+IF(E62&lt;F62,1,0)+IF(G62&lt;H62,1,0)+IF(I62&lt;J62,1,0)</f>
        <v>0</v>
      </c>
    </row>
    <row r="63" spans="1:13" s="19" customFormat="1" outlineLevel="1" x14ac:dyDescent="0.25">
      <c r="A63" s="374" t="str">
        <f>C52</f>
        <v>5e Aller</v>
      </c>
      <c r="B63" s="307"/>
      <c r="C63" s="308">
        <f>H61</f>
        <v>0</v>
      </c>
      <c r="D63" s="309">
        <f>G61</f>
        <v>0</v>
      </c>
      <c r="E63" s="314">
        <f>H62</f>
        <v>0</v>
      </c>
      <c r="F63" s="315">
        <f>G62</f>
        <v>0</v>
      </c>
      <c r="G63" s="316"/>
      <c r="H63" s="317"/>
      <c r="I63" s="312"/>
      <c r="J63" s="313"/>
      <c r="K63" s="299"/>
      <c r="L63" s="49">
        <f>IF(C63&gt;D63,1,0)+IF(E63&gt;F63,1,0)+IF(G63&gt;H63,1,0)+IF(I63&gt;J63,1,0)</f>
        <v>0</v>
      </c>
      <c r="M63" s="48">
        <f>IF(C63&lt;D63,1,0)+IF(E63&lt;F63,1,0)+IF(G63&lt;H63,1,0)+IF(I63&lt;J63,1,0)</f>
        <v>0</v>
      </c>
    </row>
    <row r="64" spans="1:13" s="19" customFormat="1" ht="13.8" outlineLevel="1" thickBot="1" x14ac:dyDescent="0.3">
      <c r="A64" s="375" t="str">
        <f>C55</f>
        <v>8e Aller</v>
      </c>
      <c r="B64" s="318"/>
      <c r="C64" s="319">
        <f>J61</f>
        <v>0</v>
      </c>
      <c r="D64" s="320">
        <f>I61</f>
        <v>0</v>
      </c>
      <c r="E64" s="321">
        <f>J62</f>
        <v>0</v>
      </c>
      <c r="F64" s="322">
        <f>I62</f>
        <v>0</v>
      </c>
      <c r="G64" s="319">
        <f>J63</f>
        <v>0</v>
      </c>
      <c r="H64" s="320">
        <f>I63</f>
        <v>0</v>
      </c>
      <c r="I64" s="323"/>
      <c r="J64" s="324"/>
      <c r="K64" s="299"/>
      <c r="L64" s="49">
        <f>IF(C64&gt;D64,1,0)+IF(E64&gt;F64,1,0)+IF(G64&gt;H64,1,0)+IF(I64&gt;J64,1,0)</f>
        <v>0</v>
      </c>
      <c r="M64" s="48">
        <f>IF(C64&lt;D64,1,0)+IF(E64&lt;F64,1,0)+IF(G64&lt;H64,1,0)+IF(I64&lt;J64,1,0)</f>
        <v>0</v>
      </c>
    </row>
    <row r="65" spans="1:13" s="19" customFormat="1" ht="13.8" outlineLevel="1" thickBot="1" x14ac:dyDescent="0.3">
      <c r="A65" s="325"/>
      <c r="B65" s="66"/>
      <c r="C65" s="66"/>
      <c r="D65" s="66"/>
      <c r="E65" s="66"/>
      <c r="F65" s="66"/>
      <c r="G65" s="66"/>
      <c r="H65" s="66"/>
      <c r="I65" s="66"/>
      <c r="J65" s="66"/>
      <c r="K65" s="299"/>
      <c r="L65" s="299"/>
      <c r="M65" s="66"/>
    </row>
    <row r="66" spans="1:13" s="19" customFormat="1" ht="13.8" outlineLevel="1" thickBot="1" x14ac:dyDescent="0.3">
      <c r="A66" s="66"/>
      <c r="B66" s="110" t="s">
        <v>169</v>
      </c>
      <c r="C66" s="390" t="s">
        <v>170</v>
      </c>
      <c r="D66" s="390" t="s">
        <v>171</v>
      </c>
      <c r="E66" s="391" t="s">
        <v>172</v>
      </c>
      <c r="F66" s="101" t="s">
        <v>173</v>
      </c>
      <c r="G66" s="66"/>
      <c r="H66" s="66"/>
      <c r="I66" s="624" t="s">
        <v>216</v>
      </c>
      <c r="J66" s="625"/>
      <c r="K66" s="299"/>
      <c r="L66" s="299"/>
      <c r="M66" s="66"/>
    </row>
    <row r="67" spans="1:13" s="19" customFormat="1" outlineLevel="1" x14ac:dyDescent="0.25">
      <c r="A67" s="376" t="str">
        <f>A61</f>
        <v>1er Aller</v>
      </c>
      <c r="B67" s="289">
        <f>IF(B61="A",0, IF(B61="F", (L61*2+M61*1),(L61*3+M61*2)))</f>
        <v>0</v>
      </c>
      <c r="C67" s="102">
        <f t="shared" ref="C67:D70" si="9">C61+E61+G61+I61</f>
        <v>0</v>
      </c>
      <c r="D67" s="102">
        <f t="shared" si="9"/>
        <v>0</v>
      </c>
      <c r="E67" s="103">
        <f>C67-D67</f>
        <v>0</v>
      </c>
      <c r="F67" s="104">
        <f>RANK(G67,G$67:G$70)</f>
        <v>1</v>
      </c>
      <c r="G67" s="327">
        <f>B67+E67/1000</f>
        <v>0</v>
      </c>
      <c r="H67" s="392">
        <v>1</v>
      </c>
      <c r="I67" s="607" t="str">
        <f>IF(A2="calcul",VLOOKUP(H67,$F$67:$K$70,6,FALSE),"1er A")</f>
        <v>1er A</v>
      </c>
      <c r="J67" s="608"/>
      <c r="K67" s="328" t="str">
        <f>A67</f>
        <v>1er Aller</v>
      </c>
      <c r="L67" s="299"/>
      <c r="M67" s="66"/>
    </row>
    <row r="68" spans="1:13" s="19" customFormat="1" outlineLevel="1" x14ac:dyDescent="0.25">
      <c r="A68" s="377" t="str">
        <f>A62</f>
        <v>4e Aller</v>
      </c>
      <c r="B68" s="382">
        <f>IF(B62="A",0, IF(B62="F", (L62*2+M62*1),(L62*3+M62*2)))</f>
        <v>0</v>
      </c>
      <c r="C68" s="383">
        <f t="shared" si="9"/>
        <v>0</v>
      </c>
      <c r="D68" s="383">
        <f t="shared" si="9"/>
        <v>0</v>
      </c>
      <c r="E68" s="384">
        <f>C68-D68</f>
        <v>0</v>
      </c>
      <c r="F68" s="385">
        <f>RANK(G68,G$67:G$70)</f>
        <v>1</v>
      </c>
      <c r="G68" s="327">
        <f>B68+E68/1000</f>
        <v>0</v>
      </c>
      <c r="H68" s="393">
        <v>2</v>
      </c>
      <c r="I68" s="609" t="str">
        <f>IF(A2="calcul",VLOOKUP(H68,$F$67:$K$70,6,FALSE),"2e A")</f>
        <v>2e A</v>
      </c>
      <c r="J68" s="610"/>
      <c r="K68" s="328" t="str">
        <f>A68</f>
        <v>4e Aller</v>
      </c>
      <c r="L68" s="299"/>
      <c r="M68" s="66"/>
    </row>
    <row r="69" spans="1:13" s="19" customFormat="1" outlineLevel="1" x14ac:dyDescent="0.25">
      <c r="A69" s="377" t="str">
        <f>A63</f>
        <v>5e Aller</v>
      </c>
      <c r="B69" s="382">
        <f>IF(B63="A",0, IF(B63="F", (L63*2+M63*1),(L63*3+M63*2)))</f>
        <v>0</v>
      </c>
      <c r="C69" s="383">
        <f t="shared" si="9"/>
        <v>0</v>
      </c>
      <c r="D69" s="383">
        <f t="shared" si="9"/>
        <v>0</v>
      </c>
      <c r="E69" s="384">
        <f>C69-D69</f>
        <v>0</v>
      </c>
      <c r="F69" s="385">
        <f>RANK(G69,G$67:G$70)</f>
        <v>1</v>
      </c>
      <c r="G69" s="327">
        <f>B69+E69/1000</f>
        <v>0</v>
      </c>
      <c r="H69" s="393">
        <v>3</v>
      </c>
      <c r="I69" s="609" t="str">
        <f>IF(A2="calcul",VLOOKUP(H69,$F$67:$K$70,6,FALSE),"3e A")</f>
        <v>3e A</v>
      </c>
      <c r="J69" s="610"/>
      <c r="K69" s="328" t="str">
        <f>A69</f>
        <v>5e Aller</v>
      </c>
      <c r="L69" s="299"/>
      <c r="M69" s="66"/>
    </row>
    <row r="70" spans="1:13" s="19" customFormat="1" ht="13.8" outlineLevel="1" thickBot="1" x14ac:dyDescent="0.3">
      <c r="A70" s="378" t="str">
        <f>A64</f>
        <v>8e Aller</v>
      </c>
      <c r="B70" s="386">
        <f>IF(B64="A",0, IF(B64="F", (L64*2+M64*1),(L64*3+M64*2)))</f>
        <v>0</v>
      </c>
      <c r="C70" s="387">
        <f t="shared" si="9"/>
        <v>0</v>
      </c>
      <c r="D70" s="387">
        <f t="shared" si="9"/>
        <v>0</v>
      </c>
      <c r="E70" s="388">
        <f>C70-D70</f>
        <v>0</v>
      </c>
      <c r="F70" s="389">
        <f>RANK(G70,G$67:G$70)</f>
        <v>1</v>
      </c>
      <c r="G70" s="327">
        <f>B70+E70/1000</f>
        <v>0</v>
      </c>
      <c r="H70" s="394">
        <v>4</v>
      </c>
      <c r="I70" s="589" t="str">
        <f>IF(A2="calcul",VLOOKUP(H70,$F$67:$K$70,6,FALSE),"4e A")</f>
        <v>4e A</v>
      </c>
      <c r="J70" s="590"/>
      <c r="K70" s="328" t="str">
        <f>A70</f>
        <v>8e Aller</v>
      </c>
      <c r="L70" s="299"/>
      <c r="M70" s="66"/>
    </row>
    <row r="71" spans="1:13" s="19" customFormat="1" outlineLevel="1" x14ac:dyDescent="0.25">
      <c r="A71" s="66"/>
      <c r="B71" s="66"/>
      <c r="C71" s="54">
        <f>SUM(C67:C70)</f>
        <v>0</v>
      </c>
      <c r="D71" s="54">
        <f>SUM(D67:D70)</f>
        <v>0</v>
      </c>
      <c r="E71" s="66"/>
      <c r="F71" s="66"/>
      <c r="G71" s="66"/>
      <c r="H71" s="66"/>
      <c r="I71" s="66"/>
      <c r="J71" s="66"/>
      <c r="K71" s="299"/>
      <c r="L71" s="299"/>
      <c r="M71" s="66"/>
    </row>
    <row r="72" spans="1:13" s="19" customFormat="1" ht="16.2" thickBot="1" x14ac:dyDescent="0.35">
      <c r="A72" s="297" t="s">
        <v>186</v>
      </c>
      <c r="B72" s="329"/>
      <c r="C72" s="329"/>
      <c r="D72" s="329"/>
      <c r="E72" s="330"/>
      <c r="F72" s="330"/>
      <c r="G72" s="3"/>
      <c r="H72" s="3"/>
      <c r="I72" s="331"/>
      <c r="J72" s="331"/>
      <c r="K72" s="332"/>
      <c r="L72" s="332"/>
      <c r="M72" s="333"/>
    </row>
    <row r="73" spans="1:13" s="19" customFormat="1" ht="13.8" outlineLevel="1" thickBot="1" x14ac:dyDescent="0.3">
      <c r="A73" s="66"/>
      <c r="B73" s="298" t="s">
        <v>418</v>
      </c>
      <c r="C73" s="611" t="str">
        <f>A74</f>
        <v>2e Aller</v>
      </c>
      <c r="D73" s="612"/>
      <c r="E73" s="613" t="str">
        <f>A75</f>
        <v>3e Aller</v>
      </c>
      <c r="F73" s="614"/>
      <c r="G73" s="611" t="str">
        <f>A76</f>
        <v>6e Aller</v>
      </c>
      <c r="H73" s="612"/>
      <c r="I73" s="611" t="str">
        <f>A77</f>
        <v>7e Aller</v>
      </c>
      <c r="J73" s="612"/>
      <c r="K73" s="299"/>
      <c r="L73" s="47" t="s">
        <v>167</v>
      </c>
      <c r="M73" s="48" t="s">
        <v>168</v>
      </c>
    </row>
    <row r="74" spans="1:13" s="19" customFormat="1" outlineLevel="1" x14ac:dyDescent="0.25">
      <c r="A74" s="373" t="str">
        <f>C49</f>
        <v>2e Aller</v>
      </c>
      <c r="B74" s="334"/>
      <c r="C74" s="301"/>
      <c r="D74" s="302"/>
      <c r="E74" s="303"/>
      <c r="F74" s="304"/>
      <c r="G74" s="305"/>
      <c r="H74" s="306"/>
      <c r="I74" s="335"/>
      <c r="J74" s="336"/>
      <c r="K74" s="299"/>
      <c r="L74" s="49">
        <f>IF(C74&gt;D74,1,0)+IF(E74&gt;F74,1,0)+IF(G74&gt;H74,1,0)+IF(I74&gt;J74,1,0)</f>
        <v>0</v>
      </c>
      <c r="M74" s="48">
        <f>IF(C74&lt;D74,1,0)+IF(E74&lt;F74,1,0)+IF(G74&lt;H74,1,0)+IF(I74&lt;J74,1,0)</f>
        <v>0</v>
      </c>
    </row>
    <row r="75" spans="1:13" s="19" customFormat="1" outlineLevel="1" x14ac:dyDescent="0.25">
      <c r="A75" s="374" t="str">
        <f>C50</f>
        <v>3e Aller</v>
      </c>
      <c r="B75" s="337"/>
      <c r="C75" s="308">
        <f>F74</f>
        <v>0</v>
      </c>
      <c r="D75" s="309">
        <f>E74</f>
        <v>0</v>
      </c>
      <c r="E75" s="310"/>
      <c r="F75" s="311"/>
      <c r="G75" s="312"/>
      <c r="H75" s="313"/>
      <c r="I75" s="312"/>
      <c r="J75" s="313"/>
      <c r="K75" s="299"/>
      <c r="L75" s="49">
        <f>IF(C75&gt;D75,1,0)+IF(E75&gt;F75,1,0)+IF(G75&gt;H75,1,0)+IF(I75&gt;J75,1,0)</f>
        <v>0</v>
      </c>
      <c r="M75" s="48">
        <f>IF(C75&lt;D75,1,0)+IF(E75&lt;F75,1,0)+IF(G75&lt;H75,1,0)+IF(I75&lt;J75,1,0)</f>
        <v>0</v>
      </c>
    </row>
    <row r="76" spans="1:13" s="19" customFormat="1" outlineLevel="1" x14ac:dyDescent="0.25">
      <c r="A76" s="374" t="str">
        <f>C53</f>
        <v>6e Aller</v>
      </c>
      <c r="B76" s="337"/>
      <c r="C76" s="308">
        <f>H74</f>
        <v>0</v>
      </c>
      <c r="D76" s="309">
        <f>G74</f>
        <v>0</v>
      </c>
      <c r="E76" s="314">
        <f>H75</f>
        <v>0</v>
      </c>
      <c r="F76" s="315">
        <f>G75</f>
        <v>0</v>
      </c>
      <c r="G76" s="316"/>
      <c r="H76" s="317"/>
      <c r="I76" s="312"/>
      <c r="J76" s="313"/>
      <c r="K76" s="299"/>
      <c r="L76" s="49">
        <f>IF(C76&gt;D76,1,0)+IF(E76&gt;F76,1,0)+IF(G76&gt;H76,1,0)+IF(I76&gt;J76,1,0)</f>
        <v>0</v>
      </c>
      <c r="M76" s="48">
        <f>IF(C76&lt;D76,1,0)+IF(E76&lt;F76,1,0)+IF(G76&lt;H76,1,0)+IF(I76&lt;J76,1,0)</f>
        <v>0</v>
      </c>
    </row>
    <row r="77" spans="1:13" s="19" customFormat="1" ht="13.8" outlineLevel="1" thickBot="1" x14ac:dyDescent="0.3">
      <c r="A77" s="375" t="str">
        <f>C54</f>
        <v>7e Aller</v>
      </c>
      <c r="B77" s="338"/>
      <c r="C77" s="319">
        <f>J74</f>
        <v>0</v>
      </c>
      <c r="D77" s="320">
        <f>I74</f>
        <v>0</v>
      </c>
      <c r="E77" s="321">
        <f>J75</f>
        <v>0</v>
      </c>
      <c r="F77" s="322">
        <f>I75</f>
        <v>0</v>
      </c>
      <c r="G77" s="319">
        <f>J76</f>
        <v>0</v>
      </c>
      <c r="H77" s="320">
        <f>I76</f>
        <v>0</v>
      </c>
      <c r="I77" s="323"/>
      <c r="J77" s="324"/>
      <c r="K77" s="299"/>
      <c r="L77" s="49">
        <f>IF(C77&gt;D77,1,0)+IF(E77&gt;F77,1,0)+IF(G77&gt;H77,1,0)+IF(I77&gt;J77,1,0)</f>
        <v>0</v>
      </c>
      <c r="M77" s="48">
        <f>IF(C77&lt;D77,1,0)+IF(E77&lt;F77,1,0)+IF(G77&lt;H77,1,0)+IF(I77&lt;J77,1,0)</f>
        <v>0</v>
      </c>
    </row>
    <row r="78" spans="1:13" s="19" customFormat="1" ht="13.8" outlineLevel="1" thickBot="1" x14ac:dyDescent="0.3">
      <c r="A78" s="325"/>
      <c r="B78" s="66"/>
      <c r="C78" s="66"/>
      <c r="D78" s="66"/>
      <c r="E78" s="66"/>
      <c r="F78" s="66"/>
      <c r="G78" s="66"/>
      <c r="H78" s="66"/>
      <c r="I78" s="66"/>
      <c r="J78" s="66"/>
      <c r="K78" s="299"/>
      <c r="L78" s="299"/>
      <c r="M78" s="66"/>
    </row>
    <row r="79" spans="1:13" s="19" customFormat="1" ht="13.8" outlineLevel="1" thickBot="1" x14ac:dyDescent="0.3">
      <c r="A79" s="66"/>
      <c r="B79" s="110" t="s">
        <v>169</v>
      </c>
      <c r="C79" s="390" t="s">
        <v>170</v>
      </c>
      <c r="D79" s="390" t="s">
        <v>171</v>
      </c>
      <c r="E79" s="391" t="s">
        <v>172</v>
      </c>
      <c r="F79" s="101" t="s">
        <v>173</v>
      </c>
      <c r="G79" s="66"/>
      <c r="H79" s="66"/>
      <c r="I79" s="624" t="s">
        <v>217</v>
      </c>
      <c r="J79" s="625"/>
      <c r="K79" s="299"/>
      <c r="L79" s="299"/>
      <c r="M79" s="66"/>
    </row>
    <row r="80" spans="1:13" s="19" customFormat="1" outlineLevel="1" x14ac:dyDescent="0.25">
      <c r="A80" s="376" t="str">
        <f>A74</f>
        <v>2e Aller</v>
      </c>
      <c r="B80" s="289">
        <f>IF(B74="A",0, IF(B74="F", (L74*2+M74*1),(L74*3+M74*2)))</f>
        <v>0</v>
      </c>
      <c r="C80" s="102">
        <f t="shared" ref="C80:D83" si="10">C74+E74+G74+I74</f>
        <v>0</v>
      </c>
      <c r="D80" s="102">
        <f t="shared" si="10"/>
        <v>0</v>
      </c>
      <c r="E80" s="103">
        <f>C80-D80</f>
        <v>0</v>
      </c>
      <c r="F80" s="104">
        <f>RANK(G80,G$80:G$83)</f>
        <v>1</v>
      </c>
      <c r="G80" s="327">
        <f>B80+E80/1000</f>
        <v>0</v>
      </c>
      <c r="H80" s="392">
        <v>1</v>
      </c>
      <c r="I80" s="607" t="str">
        <f>IF($A$2="calcul",VLOOKUP(H80,$F$80:$K$83,6,FALSE),"1er B")</f>
        <v>1er B</v>
      </c>
      <c r="J80" s="608"/>
      <c r="K80" s="328" t="str">
        <f>A80</f>
        <v>2e Aller</v>
      </c>
      <c r="L80" s="299"/>
      <c r="M80" s="66"/>
    </row>
    <row r="81" spans="1:13" s="19" customFormat="1" outlineLevel="1" x14ac:dyDescent="0.25">
      <c r="A81" s="377" t="str">
        <f>A75</f>
        <v>3e Aller</v>
      </c>
      <c r="B81" s="382">
        <f>IF(B75="A",0, IF(B75="F", (L75*2+M75*1),(L75*3+M75*2)))</f>
        <v>0</v>
      </c>
      <c r="C81" s="383">
        <f t="shared" si="10"/>
        <v>0</v>
      </c>
      <c r="D81" s="383">
        <f t="shared" si="10"/>
        <v>0</v>
      </c>
      <c r="E81" s="384">
        <f>C81-D81</f>
        <v>0</v>
      </c>
      <c r="F81" s="385">
        <f>RANK(G81,G$80:G$83)</f>
        <v>1</v>
      </c>
      <c r="G81" s="327">
        <f>B81+E81/1000</f>
        <v>0</v>
      </c>
      <c r="H81" s="393">
        <v>2</v>
      </c>
      <c r="I81" s="609" t="str">
        <f>IF($A$2="calcul",VLOOKUP(H81,$F$80:$K$83,6,FALSE),"2e B")</f>
        <v>2e B</v>
      </c>
      <c r="J81" s="610"/>
      <c r="K81" s="328" t="str">
        <f>A81</f>
        <v>3e Aller</v>
      </c>
      <c r="L81" s="299"/>
      <c r="M81" s="66"/>
    </row>
    <row r="82" spans="1:13" s="19" customFormat="1" outlineLevel="1" x14ac:dyDescent="0.25">
      <c r="A82" s="377" t="str">
        <f>A76</f>
        <v>6e Aller</v>
      </c>
      <c r="B82" s="382">
        <f>IF(B76="A",0, IF(B76="F", (L76*2+M76*1),(L76*3+M76*2)))</f>
        <v>0</v>
      </c>
      <c r="C82" s="383">
        <f t="shared" si="10"/>
        <v>0</v>
      </c>
      <c r="D82" s="383">
        <f t="shared" si="10"/>
        <v>0</v>
      </c>
      <c r="E82" s="384">
        <f>C82-D82</f>
        <v>0</v>
      </c>
      <c r="F82" s="385">
        <f>RANK(G82,G$80:G$83)</f>
        <v>1</v>
      </c>
      <c r="G82" s="327">
        <f>B82+E82/1000</f>
        <v>0</v>
      </c>
      <c r="H82" s="393">
        <v>3</v>
      </c>
      <c r="I82" s="609" t="str">
        <f>IF($A$2="calcul",VLOOKUP(H82,$F$80:$K$83,6,FALSE),"3e B")</f>
        <v>3e B</v>
      </c>
      <c r="J82" s="610"/>
      <c r="K82" s="328" t="str">
        <f>A82</f>
        <v>6e Aller</v>
      </c>
      <c r="L82" s="299"/>
      <c r="M82" s="66"/>
    </row>
    <row r="83" spans="1:13" s="19" customFormat="1" ht="13.8" outlineLevel="1" thickBot="1" x14ac:dyDescent="0.3">
      <c r="A83" s="378" t="str">
        <f>A77</f>
        <v>7e Aller</v>
      </c>
      <c r="B83" s="386">
        <f>IF(B77="A",0, IF(B77="F", (L77*2+M77*1),(L77*3+M77*2)))</f>
        <v>0</v>
      </c>
      <c r="C83" s="387">
        <f t="shared" si="10"/>
        <v>0</v>
      </c>
      <c r="D83" s="387">
        <f t="shared" si="10"/>
        <v>0</v>
      </c>
      <c r="E83" s="388">
        <f>C83-D83</f>
        <v>0</v>
      </c>
      <c r="F83" s="389">
        <f>RANK(G83,G$80:G$83)</f>
        <v>1</v>
      </c>
      <c r="G83" s="327">
        <f>B83+E83/1000</f>
        <v>0</v>
      </c>
      <c r="H83" s="394">
        <v>4</v>
      </c>
      <c r="I83" s="589" t="str">
        <f>IF($A$2="calcul",VLOOKUP(H83,$F$80:$K$83,6,FALSE),"4e B")</f>
        <v>4e B</v>
      </c>
      <c r="J83" s="590"/>
      <c r="K83" s="328" t="str">
        <f>A83</f>
        <v>7e Aller</v>
      </c>
      <c r="L83" s="299"/>
      <c r="M83" s="66"/>
    </row>
    <row r="84" spans="1:13" s="19" customFormat="1" outlineLevel="1" x14ac:dyDescent="0.25">
      <c r="A84" s="66"/>
      <c r="B84" s="66"/>
      <c r="C84" s="54">
        <f>SUM(C80:C83)</f>
        <v>0</v>
      </c>
      <c r="D84" s="54">
        <f>SUM(D80:D83)</f>
        <v>0</v>
      </c>
      <c r="E84" s="66"/>
      <c r="F84" s="66"/>
      <c r="G84" s="66"/>
      <c r="H84" s="66"/>
      <c r="I84" s="66"/>
      <c r="J84" s="66"/>
      <c r="K84" s="299"/>
      <c r="L84" s="299"/>
      <c r="M84" s="66"/>
    </row>
    <row r="85" spans="1:13" s="19" customFormat="1" ht="15.6" x14ac:dyDescent="0.3">
      <c r="A85" s="297" t="s">
        <v>428</v>
      </c>
      <c r="B85" s="331"/>
      <c r="C85" s="146"/>
      <c r="D85" s="146"/>
      <c r="E85" s="331"/>
      <c r="F85" s="331"/>
      <c r="G85" s="331"/>
      <c r="H85" s="331"/>
      <c r="I85" s="331"/>
      <c r="J85" s="331"/>
      <c r="K85" s="331"/>
      <c r="L85" s="331"/>
      <c r="M85" s="331"/>
    </row>
    <row r="86" spans="1:13" s="19" customFormat="1" ht="13.8" outlineLevel="1" thickBot="1" x14ac:dyDescent="0.3">
      <c r="A86" s="331"/>
      <c r="B86" s="146"/>
      <c r="C86" s="339"/>
      <c r="D86" s="339"/>
      <c r="E86" s="339"/>
      <c r="F86" s="339"/>
      <c r="G86" s="339"/>
      <c r="H86" s="339"/>
      <c r="I86" s="331"/>
      <c r="J86" s="331"/>
      <c r="K86" s="340"/>
      <c r="L86" s="340"/>
      <c r="M86" s="340"/>
    </row>
    <row r="87" spans="1:13" s="19" customFormat="1" outlineLevel="1" x14ac:dyDescent="0.25">
      <c r="A87" s="591" t="s">
        <v>419</v>
      </c>
      <c r="B87" s="594" t="s">
        <v>420</v>
      </c>
      <c r="C87" s="595"/>
      <c r="D87" s="596" t="s">
        <v>421</v>
      </c>
      <c r="E87" s="597"/>
      <c r="F87" s="598"/>
      <c r="G87" s="599"/>
      <c r="H87" s="599"/>
      <c r="I87" s="600"/>
      <c r="J87" s="331"/>
      <c r="K87" s="340"/>
      <c r="L87" s="340"/>
      <c r="M87" s="340"/>
    </row>
    <row r="88" spans="1:13" s="19" customFormat="1" outlineLevel="1" x14ac:dyDescent="0.25">
      <c r="A88" s="592"/>
      <c r="B88" s="341" t="str">
        <f>I68</f>
        <v>2e A</v>
      </c>
      <c r="C88" s="342" t="str">
        <f>I82</f>
        <v>3e B</v>
      </c>
      <c r="D88" s="342" t="str">
        <f>I81</f>
        <v>2e B</v>
      </c>
      <c r="E88" s="343" t="str">
        <f>I69</f>
        <v>3e A</v>
      </c>
      <c r="F88" s="601"/>
      <c r="G88" s="602"/>
      <c r="H88" s="602"/>
      <c r="I88" s="603"/>
      <c r="J88" s="331"/>
      <c r="K88" s="340"/>
      <c r="L88" s="340"/>
      <c r="M88" s="340"/>
    </row>
    <row r="89" spans="1:13" s="19" customFormat="1" ht="13.8" outlineLevel="1" thickBot="1" x14ac:dyDescent="0.3">
      <c r="A89" s="593"/>
      <c r="B89" s="344"/>
      <c r="C89" s="345"/>
      <c r="D89" s="345"/>
      <c r="E89" s="346"/>
      <c r="F89" s="604"/>
      <c r="G89" s="605"/>
      <c r="H89" s="605"/>
      <c r="I89" s="606"/>
      <c r="J89" s="331"/>
      <c r="K89" s="340"/>
      <c r="L89" s="340"/>
      <c r="M89" s="340"/>
    </row>
    <row r="90" spans="1:13" s="19" customFormat="1" outlineLevel="1" x14ac:dyDescent="0.25">
      <c r="A90" s="591" t="s">
        <v>175</v>
      </c>
      <c r="B90" s="594" t="s">
        <v>422</v>
      </c>
      <c r="C90" s="595"/>
      <c r="D90" s="596" t="s">
        <v>423</v>
      </c>
      <c r="E90" s="595"/>
      <c r="F90" s="596" t="s">
        <v>424</v>
      </c>
      <c r="G90" s="595"/>
      <c r="H90" s="596" t="s">
        <v>425</v>
      </c>
      <c r="I90" s="615"/>
      <c r="J90" s="331"/>
      <c r="K90" s="331"/>
      <c r="L90" s="331"/>
      <c r="M90" s="331"/>
    </row>
    <row r="91" spans="1:13" s="19" customFormat="1" outlineLevel="1" x14ac:dyDescent="0.25">
      <c r="A91" s="592"/>
      <c r="B91" s="341" t="str">
        <f>I67</f>
        <v>1er A</v>
      </c>
      <c r="C91" s="347" t="str">
        <f>IF($A$1="","Vainqueur C-O 2",IF(D89&gt;E89,D88,E88))</f>
        <v>Vainqueur C-O 2</v>
      </c>
      <c r="D91" s="347" t="str">
        <f>IF($A$1="","Vainqueur C-O 1",IF(B89&gt;C89,B88,C88))</f>
        <v>Vainqueur C-O 1</v>
      </c>
      <c r="E91" s="342" t="str">
        <f>I80</f>
        <v>1er B</v>
      </c>
      <c r="F91" s="342" t="str">
        <f>I83</f>
        <v>4e B</v>
      </c>
      <c r="G91" s="347" t="str">
        <f>IF($A$1="","Perdant C-O 2",IF(D89&lt;E89,D88,E88))</f>
        <v>Perdant C-O 2</v>
      </c>
      <c r="H91" s="347" t="str">
        <f>IF($A$1="","Perdant C-O 1",IF(B89&lt;C89,B88,C88))</f>
        <v>Perdant C-O 1</v>
      </c>
      <c r="I91" s="348" t="str">
        <f>I70</f>
        <v>4e A</v>
      </c>
      <c r="J91" s="339"/>
      <c r="K91" s="331"/>
      <c r="L91" s="331"/>
      <c r="M91" s="331"/>
    </row>
    <row r="92" spans="1:13" s="19" customFormat="1" ht="13.8" outlineLevel="1" thickBot="1" x14ac:dyDescent="0.3">
      <c r="A92" s="593"/>
      <c r="B92" s="344"/>
      <c r="C92" s="345"/>
      <c r="D92" s="345"/>
      <c r="E92" s="345"/>
      <c r="F92" s="349"/>
      <c r="G92" s="349"/>
      <c r="H92" s="345"/>
      <c r="I92" s="350"/>
      <c r="J92" s="351"/>
      <c r="K92" s="331"/>
      <c r="L92" s="331"/>
      <c r="M92" s="331"/>
    </row>
    <row r="93" spans="1:13" s="19" customFormat="1" outlineLevel="1" x14ac:dyDescent="0.25">
      <c r="A93" s="592" t="s">
        <v>174</v>
      </c>
      <c r="B93" s="594" t="s">
        <v>177</v>
      </c>
      <c r="C93" s="595"/>
      <c r="D93" s="596" t="s">
        <v>178</v>
      </c>
      <c r="E93" s="595"/>
      <c r="F93" s="596" t="s">
        <v>179</v>
      </c>
      <c r="G93" s="597"/>
      <c r="H93" s="616"/>
      <c r="I93" s="617"/>
      <c r="J93" s="331"/>
      <c r="K93" s="331"/>
      <c r="L93" s="331"/>
      <c r="M93" s="331"/>
    </row>
    <row r="94" spans="1:13" s="19" customFormat="1" outlineLevel="1" x14ac:dyDescent="0.25">
      <c r="A94" s="592"/>
      <c r="B94" s="352" t="str">
        <f>IF($A$1="","Perdant 1/2 1",IF(B92&lt;C92,B91,C91))</f>
        <v>Perdant 1/2 1</v>
      </c>
      <c r="C94" s="347" t="str">
        <f>IF($A$1="","Perdant 1/2 2",IF(D92&lt;E92,D91,E91))</f>
        <v>Perdant 1/2 2</v>
      </c>
      <c r="D94" s="347" t="str">
        <f>IF($A$1="","Vainqueur 1/2 3",IF(F92&gt;G92,F91,G91))</f>
        <v>Vainqueur 1/2 3</v>
      </c>
      <c r="E94" s="347" t="str">
        <f>IF($A$1="","Vainqueur 1/2 4",IF(H92&gt;I92,H91,I91))</f>
        <v>Vainqueur 1/2 4</v>
      </c>
      <c r="F94" s="347" t="str">
        <f>IF($A$1="","Perdant 1/2 3",IF(F92&lt;G92,F91,G91))</f>
        <v>Perdant 1/2 3</v>
      </c>
      <c r="G94" s="353" t="str">
        <f>IF($A$1="","Perdant 1/2 4",IF(H92&lt;I92,H91,I91))</f>
        <v>Perdant 1/2 4</v>
      </c>
      <c r="H94" s="618"/>
      <c r="I94" s="619"/>
      <c r="J94" s="331"/>
      <c r="K94" s="331"/>
      <c r="L94" s="331"/>
      <c r="M94" s="331"/>
    </row>
    <row r="95" spans="1:13" s="19" customFormat="1" ht="13.8" outlineLevel="1" thickBot="1" x14ac:dyDescent="0.3">
      <c r="A95" s="592"/>
      <c r="B95" s="344"/>
      <c r="C95" s="354"/>
      <c r="D95" s="345"/>
      <c r="E95" s="345"/>
      <c r="F95" s="345"/>
      <c r="G95" s="346"/>
      <c r="H95" s="620"/>
      <c r="I95" s="621"/>
      <c r="J95" s="331"/>
      <c r="K95" s="340"/>
      <c r="L95" s="340"/>
      <c r="M95" s="340"/>
    </row>
    <row r="96" spans="1:13" s="19" customFormat="1" outlineLevel="1" x14ac:dyDescent="0.25">
      <c r="A96" s="592"/>
      <c r="B96" s="594" t="s">
        <v>176</v>
      </c>
      <c r="C96" s="615"/>
      <c r="D96" s="630"/>
      <c r="E96" s="630"/>
      <c r="F96" s="630"/>
      <c r="G96" s="630"/>
      <c r="H96" s="630"/>
      <c r="I96" s="631"/>
      <c r="J96" s="331"/>
      <c r="K96" s="332"/>
      <c r="L96" s="332"/>
      <c r="M96" s="333"/>
    </row>
    <row r="97" spans="1:13" outlineLevel="1" x14ac:dyDescent="0.25">
      <c r="A97" s="592"/>
      <c r="B97" s="352" t="str">
        <f>IF($A$1="","Vainqueur 1/2 1",IF(B92&gt;C92,B91,C91))</f>
        <v>Vainqueur 1/2 1</v>
      </c>
      <c r="C97" s="355" t="str">
        <f>IF($A$1="","Vainqueur 1/2 2",IF(D92&gt;E92,D91,E91))</f>
        <v>Vainqueur 1/2 2</v>
      </c>
      <c r="D97" s="630"/>
      <c r="E97" s="630"/>
      <c r="F97" s="630"/>
      <c r="G97" s="630"/>
      <c r="H97" s="630"/>
      <c r="I97" s="631"/>
      <c r="J97" s="331"/>
      <c r="K97" s="332"/>
      <c r="L97" s="332"/>
      <c r="M97" s="333"/>
    </row>
    <row r="98" spans="1:13" ht="13.8" outlineLevel="1" thickBot="1" x14ac:dyDescent="0.3">
      <c r="A98" s="593"/>
      <c r="B98" s="344"/>
      <c r="C98" s="350"/>
      <c r="D98" s="632"/>
      <c r="E98" s="632"/>
      <c r="F98" s="632"/>
      <c r="G98" s="632"/>
      <c r="H98" s="632"/>
      <c r="I98" s="633"/>
      <c r="J98" s="331"/>
      <c r="K98" s="332"/>
      <c r="L98" s="332"/>
      <c r="M98" s="333"/>
    </row>
    <row r="99" spans="1:13" ht="13.8" outlineLevel="1" thickBot="1" x14ac:dyDescent="0.3">
      <c r="A99" s="331"/>
      <c r="B99" s="331"/>
      <c r="C99" s="331"/>
      <c r="D99" s="331"/>
      <c r="E99" s="331"/>
      <c r="F99" s="331"/>
      <c r="G99" s="331"/>
      <c r="H99" s="331"/>
      <c r="I99" s="331"/>
      <c r="J99" s="331"/>
      <c r="K99" s="331"/>
      <c r="L99" s="331"/>
      <c r="M99" s="331"/>
    </row>
    <row r="100" spans="1:13" ht="13.8" outlineLevel="1" thickBot="1" x14ac:dyDescent="0.3">
      <c r="A100" s="19"/>
      <c r="B100" s="142"/>
      <c r="C100" s="624" t="s">
        <v>428</v>
      </c>
      <c r="D100" s="625"/>
      <c r="E100" s="19"/>
      <c r="F100" s="19"/>
      <c r="G100" s="19"/>
      <c r="H100" s="19"/>
      <c r="I100" s="19"/>
      <c r="J100" s="19"/>
    </row>
    <row r="101" spans="1:13" outlineLevel="1" x14ac:dyDescent="0.25">
      <c r="A101" s="19"/>
      <c r="B101" s="356">
        <v>1</v>
      </c>
      <c r="C101" s="626" t="str">
        <f>IF($A$1="calcul",IF(B98&gt;C98,B97,C97),"1er Retour")</f>
        <v>1er Retour</v>
      </c>
      <c r="D101" s="627"/>
      <c r="E101" s="19"/>
      <c r="F101" s="19"/>
      <c r="G101" s="19"/>
      <c r="H101" s="19"/>
      <c r="I101" s="19"/>
      <c r="J101" s="19"/>
    </row>
    <row r="102" spans="1:13" outlineLevel="1" x14ac:dyDescent="0.25">
      <c r="A102" s="19"/>
      <c r="B102" s="357">
        <v>2</v>
      </c>
      <c r="C102" s="628" t="str">
        <f>IF($A$1="calcul",IF(B98&lt;C98,B97,C97),"2e Retour")</f>
        <v>2e Retour</v>
      </c>
      <c r="D102" s="629"/>
      <c r="E102" s="19"/>
      <c r="F102" s="19"/>
      <c r="G102" s="19"/>
      <c r="H102" s="19"/>
      <c r="I102" s="19"/>
      <c r="J102" s="19"/>
    </row>
    <row r="103" spans="1:13" outlineLevel="1" x14ac:dyDescent="0.25">
      <c r="A103" s="19"/>
      <c r="B103" s="358">
        <v>3</v>
      </c>
      <c r="C103" s="634" t="str">
        <f>IF($A$1="calcul",IF(B95&gt;C95,B94,C94),"3e Retour")</f>
        <v>3e Retour</v>
      </c>
      <c r="D103" s="635"/>
      <c r="E103" s="19"/>
      <c r="F103" s="19"/>
      <c r="G103" s="19"/>
      <c r="H103" s="19"/>
      <c r="I103" s="19"/>
      <c r="J103" s="19"/>
    </row>
    <row r="104" spans="1:13" outlineLevel="1" x14ac:dyDescent="0.25">
      <c r="A104" s="19"/>
      <c r="B104" s="358">
        <v>4</v>
      </c>
      <c r="C104" s="634" t="str">
        <f>IF($A$1="calcul",IF(B95&lt;C95,B94,C94),"4e Retour")</f>
        <v>4e Retour</v>
      </c>
      <c r="D104" s="635"/>
      <c r="E104" s="331"/>
      <c r="F104" s="19"/>
      <c r="G104" s="19"/>
      <c r="H104" s="19"/>
      <c r="I104" s="19"/>
      <c r="J104" s="19"/>
    </row>
    <row r="105" spans="1:13" outlineLevel="1" x14ac:dyDescent="0.25">
      <c r="A105" s="19"/>
      <c r="B105" s="358">
        <v>5</v>
      </c>
      <c r="C105" s="634" t="str">
        <f>IF($A$1="calcul",IF(D95&gt;E95,D94,E94),"5e Retour")</f>
        <v>5e Retour</v>
      </c>
      <c r="D105" s="635"/>
      <c r="E105" s="331"/>
      <c r="F105" s="19"/>
      <c r="G105" s="19"/>
      <c r="H105" s="19"/>
      <c r="I105" s="19"/>
      <c r="J105" s="19"/>
    </row>
    <row r="106" spans="1:13" outlineLevel="1" x14ac:dyDescent="0.25">
      <c r="A106" s="19"/>
      <c r="B106" s="358">
        <v>6</v>
      </c>
      <c r="C106" s="634" t="str">
        <f>IF($A$1="calcul",IF(D95&lt;E95,D94,E94),"6e Retour")</f>
        <v>6e Retour</v>
      </c>
      <c r="D106" s="635"/>
      <c r="E106" s="331"/>
      <c r="F106" s="19"/>
      <c r="G106" s="19"/>
      <c r="H106" s="19"/>
      <c r="I106" s="19"/>
      <c r="J106" s="19"/>
    </row>
    <row r="107" spans="1:13" outlineLevel="1" x14ac:dyDescent="0.25">
      <c r="A107" s="19"/>
      <c r="B107" s="358">
        <v>7</v>
      </c>
      <c r="C107" s="636" t="str">
        <f>IF($A$1="calcul",IF(F95&gt;G95,F94,G94),"7e Retour")</f>
        <v>7e Retour</v>
      </c>
      <c r="D107" s="637"/>
      <c r="E107" s="331"/>
      <c r="F107" s="19"/>
      <c r="G107" s="19"/>
      <c r="H107" s="19"/>
      <c r="I107" s="19"/>
      <c r="J107" s="19"/>
    </row>
    <row r="108" spans="1:13" ht="13.8" outlineLevel="1" thickBot="1" x14ac:dyDescent="0.3">
      <c r="A108" s="19"/>
      <c r="B108" s="359">
        <v>8</v>
      </c>
      <c r="C108" s="622" t="str">
        <f>IF($A$1="calcul",IF(F95&lt;G95,F94,G94),"8e Retour")</f>
        <v>8e Retour</v>
      </c>
      <c r="D108" s="623"/>
      <c r="E108" s="331"/>
      <c r="F108" s="19"/>
      <c r="G108" s="19"/>
      <c r="H108" s="19"/>
      <c r="I108" s="19"/>
      <c r="J108" s="19"/>
    </row>
    <row r="109" spans="1:13" outlineLevel="1" x14ac:dyDescent="0.25"/>
  </sheetData>
  <mergeCells count="88">
    <mergeCell ref="A4:E4"/>
    <mergeCell ref="C7:D7"/>
    <mergeCell ref="E7:F7"/>
    <mergeCell ref="G7:H7"/>
    <mergeCell ref="I7:J7"/>
    <mergeCell ref="I13:J13"/>
    <mergeCell ref="I14:J14"/>
    <mergeCell ref="I15:J15"/>
    <mergeCell ref="I16:J16"/>
    <mergeCell ref="I17:J17"/>
    <mergeCell ref="B40:C40"/>
    <mergeCell ref="D40:E40"/>
    <mergeCell ref="F40:G40"/>
    <mergeCell ref="H40:I42"/>
    <mergeCell ref="C20:D20"/>
    <mergeCell ref="E20:F20"/>
    <mergeCell ref="G20:H20"/>
    <mergeCell ref="I20:J20"/>
    <mergeCell ref="I30:J30"/>
    <mergeCell ref="I26:J26"/>
    <mergeCell ref="I27:J27"/>
    <mergeCell ref="I28:J28"/>
    <mergeCell ref="I29:J29"/>
    <mergeCell ref="A34:A36"/>
    <mergeCell ref="B34:C34"/>
    <mergeCell ref="D34:E34"/>
    <mergeCell ref="F34:I36"/>
    <mergeCell ref="C50:D50"/>
    <mergeCell ref="A37:A39"/>
    <mergeCell ref="B37:C37"/>
    <mergeCell ref="D37:E37"/>
    <mergeCell ref="F37:G37"/>
    <mergeCell ref="B43:C43"/>
    <mergeCell ref="D43:I45"/>
    <mergeCell ref="C47:D47"/>
    <mergeCell ref="C48:D48"/>
    <mergeCell ref="C49:D49"/>
    <mergeCell ref="H37:I37"/>
    <mergeCell ref="A40:A45"/>
    <mergeCell ref="I66:J66"/>
    <mergeCell ref="C51:D51"/>
    <mergeCell ref="C52:D52"/>
    <mergeCell ref="C53:D53"/>
    <mergeCell ref="C54:D54"/>
    <mergeCell ref="C55:D55"/>
    <mergeCell ref="A57:E57"/>
    <mergeCell ref="C60:D60"/>
    <mergeCell ref="E60:F60"/>
    <mergeCell ref="G60:H60"/>
    <mergeCell ref="I60:J60"/>
    <mergeCell ref="I79:J79"/>
    <mergeCell ref="I80:J80"/>
    <mergeCell ref="I81:J81"/>
    <mergeCell ref="I82:J82"/>
    <mergeCell ref="I69:J69"/>
    <mergeCell ref="I73:J73"/>
    <mergeCell ref="C108:D108"/>
    <mergeCell ref="C100:D100"/>
    <mergeCell ref="C101:D101"/>
    <mergeCell ref="C102:D102"/>
    <mergeCell ref="B96:C96"/>
    <mergeCell ref="D96:I98"/>
    <mergeCell ref="C103:D103"/>
    <mergeCell ref="C104:D104"/>
    <mergeCell ref="C105:D105"/>
    <mergeCell ref="C106:D106"/>
    <mergeCell ref="C107:D107"/>
    <mergeCell ref="A93:A98"/>
    <mergeCell ref="B93:C93"/>
    <mergeCell ref="D93:E93"/>
    <mergeCell ref="F93:G93"/>
    <mergeCell ref="H93:I95"/>
    <mergeCell ref="A90:A92"/>
    <mergeCell ref="B90:C90"/>
    <mergeCell ref="D90:E90"/>
    <mergeCell ref="F90:G90"/>
    <mergeCell ref="H90:I90"/>
    <mergeCell ref="I67:J67"/>
    <mergeCell ref="I68:J68"/>
    <mergeCell ref="I70:J70"/>
    <mergeCell ref="C73:D73"/>
    <mergeCell ref="E73:F73"/>
    <mergeCell ref="G73:H73"/>
    <mergeCell ref="I83:J83"/>
    <mergeCell ref="A87:A89"/>
    <mergeCell ref="B87:C87"/>
    <mergeCell ref="D87:E87"/>
    <mergeCell ref="F87:I89"/>
  </mergeCells>
  <dataValidations count="2">
    <dataValidation type="list" allowBlank="1" showInputMessage="1" showErrorMessage="1" sqref="B19 B8:B11 B21:B24 B72 B61:B64 B74:B77">
      <formula1>"A,F"</formula1>
    </dataValidation>
    <dataValidation type="list" allowBlank="1" showInputMessage="1" showErrorMessage="1" sqref="A1:A2">
      <formula1>"calcul"</formula1>
    </dataValidation>
  </dataValidations>
  <pageMargins left="0.7" right="0.7" top="0.75" bottom="0.75" header="0.3" footer="0.3"/>
  <pageSetup paperSize="9" scale="35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115"/>
  <sheetViews>
    <sheetView view="pageBreakPreview" zoomScale="80" zoomScaleNormal="100" zoomScaleSheetLayoutView="80" workbookViewId="0">
      <selection activeCell="I85" sqref="I85"/>
    </sheetView>
  </sheetViews>
  <sheetFormatPr baseColWidth="10" defaultColWidth="9.109375" defaultRowHeight="13.2" outlineLevelRow="2" x14ac:dyDescent="0.25"/>
  <cols>
    <col min="1" max="1" width="3.33203125" customWidth="1"/>
    <col min="2" max="2" width="20.33203125" bestFit="1" customWidth="1"/>
    <col min="3" max="6" width="3.33203125" bestFit="1" customWidth="1"/>
    <col min="7" max="7" width="3.33203125" customWidth="1"/>
    <col min="8" max="8" width="7.33203125" bestFit="1" customWidth="1"/>
    <col min="9" max="9" width="3.33203125" bestFit="1" customWidth="1"/>
    <col min="10" max="11" width="3.33203125" customWidth="1"/>
    <col min="12" max="12" width="20.33203125" bestFit="1" customWidth="1"/>
    <col min="13" max="13" width="3.33203125" customWidth="1"/>
    <col min="14" max="16" width="3.33203125" bestFit="1" customWidth="1"/>
    <col min="17" max="17" width="3.33203125" customWidth="1"/>
    <col min="18" max="18" width="7.33203125" bestFit="1" customWidth="1"/>
    <col min="19" max="19" width="3.33203125" bestFit="1" customWidth="1"/>
    <col min="21" max="21" width="3.33203125" customWidth="1"/>
    <col min="22" max="22" width="18.44140625" bestFit="1" customWidth="1"/>
    <col min="23" max="25" width="3.33203125" customWidth="1"/>
    <col min="26" max="26" width="3.44140625" customWidth="1"/>
  </cols>
  <sheetData>
    <row r="1" spans="1:26" x14ac:dyDescent="0.25">
      <c r="B1" s="326" t="s">
        <v>78</v>
      </c>
      <c r="L1" s="326" t="s">
        <v>78</v>
      </c>
      <c r="V1" s="326" t="s">
        <v>78</v>
      </c>
    </row>
    <row r="2" spans="1:26" x14ac:dyDescent="0.25">
      <c r="A2" t="e">
        <f t="shared" ref="A2:A9" si="0">RANK(C2,C$2:C$9)</f>
        <v>#DIV/0!</v>
      </c>
      <c r="B2" s="372" t="str">
        <f>'Planning à 4+4'!I15</f>
        <v>A1</v>
      </c>
      <c r="C2" s="476" t="e">
        <f>G13</f>
        <v>#DIV/0!</v>
      </c>
      <c r="D2" s="477"/>
      <c r="E2" s="475" t="e">
        <f>C2</f>
        <v>#DIV/0!</v>
      </c>
      <c r="F2" s="475"/>
      <c r="K2" t="e">
        <f t="shared" ref="K2:K9" si="1">RANK(M2,M$2:M$9)</f>
        <v>#DIV/0!</v>
      </c>
      <c r="L2" s="372" t="str">
        <f>B2</f>
        <v>A1</v>
      </c>
      <c r="M2" s="476" t="e">
        <f>Q13</f>
        <v>#DIV/0!</v>
      </c>
      <c r="N2" s="477"/>
      <c r="O2" s="475" t="e">
        <f>M2</f>
        <v>#DIV/0!</v>
      </c>
      <c r="P2" s="475"/>
      <c r="U2" t="e">
        <f t="shared" ref="U2:U9" si="2">RANK(W2,W$2:W$9)</f>
        <v>#DIV/0!</v>
      </c>
      <c r="V2" s="372" t="str">
        <f>L2</f>
        <v>A1</v>
      </c>
      <c r="W2" s="476" t="e">
        <f>(C2+M2)/2</f>
        <v>#DIV/0!</v>
      </c>
      <c r="X2" s="477"/>
      <c r="Y2" s="475" t="e">
        <f>W2</f>
        <v>#DIV/0!</v>
      </c>
      <c r="Z2" s="475"/>
    </row>
    <row r="3" spans="1:26" x14ac:dyDescent="0.25">
      <c r="A3" t="e">
        <f t="shared" si="0"/>
        <v>#DIV/0!</v>
      </c>
      <c r="B3" s="372" t="str">
        <f>'Planning à 4+4'!I16</f>
        <v>A2</v>
      </c>
      <c r="C3" s="476" t="e">
        <f>G26</f>
        <v>#DIV/0!</v>
      </c>
      <c r="D3" s="477"/>
      <c r="E3" s="475" t="e">
        <f t="shared" ref="E3:E9" si="3">C3</f>
        <v>#DIV/0!</v>
      </c>
      <c r="F3" s="475"/>
      <c r="K3" t="e">
        <f t="shared" si="1"/>
        <v>#DIV/0!</v>
      </c>
      <c r="L3" s="372" t="str">
        <f t="shared" ref="L3:L9" si="4">B3</f>
        <v>A2</v>
      </c>
      <c r="M3" s="476" t="e">
        <f>Q26</f>
        <v>#DIV/0!</v>
      </c>
      <c r="N3" s="477"/>
      <c r="O3" s="475" t="e">
        <f t="shared" ref="O3:O9" si="5">M3</f>
        <v>#DIV/0!</v>
      </c>
      <c r="P3" s="475"/>
      <c r="U3">
        <v>1</v>
      </c>
      <c r="V3" s="372" t="str">
        <f t="shared" ref="V3:V9" si="6">L3</f>
        <v>A2</v>
      </c>
      <c r="W3" s="476" t="e">
        <f t="shared" ref="W3:W8" si="7">(C3+M3)/2</f>
        <v>#DIV/0!</v>
      </c>
      <c r="X3" s="477"/>
      <c r="Y3" s="475" t="e">
        <f t="shared" ref="Y3:Y9" si="8">W3</f>
        <v>#DIV/0!</v>
      </c>
      <c r="Z3" s="475"/>
    </row>
    <row r="4" spans="1:26" x14ac:dyDescent="0.25">
      <c r="A4" t="e">
        <f t="shared" si="0"/>
        <v>#DIV/0!</v>
      </c>
      <c r="B4" s="372" t="str">
        <f>'Planning à 4+4'!I17</f>
        <v>A3</v>
      </c>
      <c r="C4" s="476" t="e">
        <f>G39</f>
        <v>#DIV/0!</v>
      </c>
      <c r="D4" s="477"/>
      <c r="E4" s="475" t="e">
        <f t="shared" si="3"/>
        <v>#DIV/0!</v>
      </c>
      <c r="F4" s="475"/>
      <c r="K4" t="e">
        <f t="shared" si="1"/>
        <v>#DIV/0!</v>
      </c>
      <c r="L4" s="372" t="str">
        <f t="shared" si="4"/>
        <v>A3</v>
      </c>
      <c r="M4" s="476" t="e">
        <f>Q39</f>
        <v>#DIV/0!</v>
      </c>
      <c r="N4" s="477"/>
      <c r="O4" s="475" t="e">
        <f t="shared" si="5"/>
        <v>#DIV/0!</v>
      </c>
      <c r="P4" s="475"/>
      <c r="U4" t="e">
        <f t="shared" si="2"/>
        <v>#DIV/0!</v>
      </c>
      <c r="V4" s="372" t="str">
        <f t="shared" si="6"/>
        <v>A3</v>
      </c>
      <c r="W4" s="476" t="e">
        <f t="shared" si="7"/>
        <v>#DIV/0!</v>
      </c>
      <c r="X4" s="477"/>
      <c r="Y4" s="475" t="e">
        <f t="shared" si="8"/>
        <v>#DIV/0!</v>
      </c>
      <c r="Z4" s="475"/>
    </row>
    <row r="5" spans="1:26" x14ac:dyDescent="0.25">
      <c r="A5" t="e">
        <f t="shared" si="0"/>
        <v>#DIV/0!</v>
      </c>
      <c r="B5" s="372" t="str">
        <f>'Planning à 4+4'!I18</f>
        <v>A4</v>
      </c>
      <c r="C5" s="476" t="e">
        <f>G52</f>
        <v>#DIV/0!</v>
      </c>
      <c r="D5" s="477"/>
      <c r="E5" s="475" t="e">
        <f t="shared" si="3"/>
        <v>#DIV/0!</v>
      </c>
      <c r="F5" s="475"/>
      <c r="K5" t="e">
        <f t="shared" si="1"/>
        <v>#DIV/0!</v>
      </c>
      <c r="L5" s="372" t="str">
        <f t="shared" si="4"/>
        <v>A4</v>
      </c>
      <c r="M5" s="476" t="e">
        <f>Q52</f>
        <v>#DIV/0!</v>
      </c>
      <c r="N5" s="477"/>
      <c r="O5" s="475" t="e">
        <f t="shared" si="5"/>
        <v>#DIV/0!</v>
      </c>
      <c r="P5" s="475"/>
      <c r="U5" t="e">
        <f t="shared" si="2"/>
        <v>#DIV/0!</v>
      </c>
      <c r="V5" s="372" t="str">
        <f t="shared" si="6"/>
        <v>A4</v>
      </c>
      <c r="W5" s="476" t="e">
        <f t="shared" si="7"/>
        <v>#DIV/0!</v>
      </c>
      <c r="X5" s="477"/>
      <c r="Y5" s="475" t="e">
        <f t="shared" si="8"/>
        <v>#DIV/0!</v>
      </c>
      <c r="Z5" s="475"/>
    </row>
    <row r="6" spans="1:26" x14ac:dyDescent="0.25">
      <c r="A6" t="e">
        <f t="shared" si="0"/>
        <v>#DIV/0!</v>
      </c>
      <c r="B6" s="372" t="str">
        <f>'Planning à 4+4'!I19</f>
        <v>B1</v>
      </c>
      <c r="C6" s="476" t="e">
        <f>G65</f>
        <v>#DIV/0!</v>
      </c>
      <c r="D6" s="477"/>
      <c r="E6" s="475" t="e">
        <f t="shared" si="3"/>
        <v>#DIV/0!</v>
      </c>
      <c r="F6" s="475"/>
      <c r="K6" t="e">
        <f t="shared" si="1"/>
        <v>#DIV/0!</v>
      </c>
      <c r="L6" s="372" t="str">
        <f t="shared" si="4"/>
        <v>B1</v>
      </c>
      <c r="M6" s="476">
        <f>Q65</f>
        <v>12</v>
      </c>
      <c r="N6" s="477"/>
      <c r="O6" s="475">
        <f t="shared" si="5"/>
        <v>12</v>
      </c>
      <c r="P6" s="475"/>
      <c r="U6" t="e">
        <f t="shared" si="2"/>
        <v>#DIV/0!</v>
      </c>
      <c r="V6" s="372" t="str">
        <f t="shared" si="6"/>
        <v>B1</v>
      </c>
      <c r="W6" s="476" t="e">
        <f t="shared" si="7"/>
        <v>#DIV/0!</v>
      </c>
      <c r="X6" s="477"/>
      <c r="Y6" s="475" t="e">
        <f t="shared" si="8"/>
        <v>#DIV/0!</v>
      </c>
      <c r="Z6" s="475"/>
    </row>
    <row r="7" spans="1:26" x14ac:dyDescent="0.25">
      <c r="A7" t="e">
        <f t="shared" si="0"/>
        <v>#DIV/0!</v>
      </c>
      <c r="B7" s="372" t="str">
        <f>'Planning à 4+4'!I20</f>
        <v>B2</v>
      </c>
      <c r="C7" s="476" t="e">
        <f>G78</f>
        <v>#DIV/0!</v>
      </c>
      <c r="D7" s="477"/>
      <c r="E7" s="475" t="e">
        <f t="shared" si="3"/>
        <v>#DIV/0!</v>
      </c>
      <c r="F7" s="475"/>
      <c r="K7" t="e">
        <f t="shared" si="1"/>
        <v>#DIV/0!</v>
      </c>
      <c r="L7" s="372" t="str">
        <f t="shared" si="4"/>
        <v>B2</v>
      </c>
      <c r="M7" s="476" t="e">
        <f>Q78</f>
        <v>#DIV/0!</v>
      </c>
      <c r="N7" s="477"/>
      <c r="O7" s="475" t="e">
        <f t="shared" si="5"/>
        <v>#DIV/0!</v>
      </c>
      <c r="P7" s="475"/>
      <c r="U7" t="e">
        <f t="shared" si="2"/>
        <v>#DIV/0!</v>
      </c>
      <c r="V7" s="372" t="str">
        <f t="shared" si="6"/>
        <v>B2</v>
      </c>
      <c r="W7" s="476" t="e">
        <f t="shared" si="7"/>
        <v>#DIV/0!</v>
      </c>
      <c r="X7" s="477"/>
      <c r="Y7" s="475" t="e">
        <f t="shared" si="8"/>
        <v>#DIV/0!</v>
      </c>
      <c r="Z7" s="475"/>
    </row>
    <row r="8" spans="1:26" x14ac:dyDescent="0.25">
      <c r="A8" t="e">
        <f t="shared" si="0"/>
        <v>#DIV/0!</v>
      </c>
      <c r="B8" s="372" t="str">
        <f>'Planning à 4+4'!I21</f>
        <v>B3</v>
      </c>
      <c r="C8" s="476" t="e">
        <f>G91</f>
        <v>#DIV/0!</v>
      </c>
      <c r="D8" s="477"/>
      <c r="E8" s="475" t="e">
        <f t="shared" si="3"/>
        <v>#DIV/0!</v>
      </c>
      <c r="F8" s="475"/>
      <c r="K8" t="e">
        <f t="shared" si="1"/>
        <v>#DIV/0!</v>
      </c>
      <c r="L8" s="372" t="str">
        <f t="shared" si="4"/>
        <v>B3</v>
      </c>
      <c r="M8" s="476" t="e">
        <f>Q91</f>
        <v>#DIV/0!</v>
      </c>
      <c r="N8" s="477"/>
      <c r="O8" s="475" t="e">
        <f t="shared" si="5"/>
        <v>#DIV/0!</v>
      </c>
      <c r="P8" s="475"/>
      <c r="U8" t="e">
        <f t="shared" si="2"/>
        <v>#DIV/0!</v>
      </c>
      <c r="V8" s="372" t="str">
        <f t="shared" si="6"/>
        <v>B3</v>
      </c>
      <c r="W8" s="476" t="e">
        <f t="shared" si="7"/>
        <v>#DIV/0!</v>
      </c>
      <c r="X8" s="477"/>
      <c r="Y8" s="475" t="e">
        <f t="shared" si="8"/>
        <v>#DIV/0!</v>
      </c>
      <c r="Z8" s="475"/>
    </row>
    <row r="9" spans="1:26" x14ac:dyDescent="0.25">
      <c r="A9" t="e">
        <f t="shared" si="0"/>
        <v>#DIV/0!</v>
      </c>
      <c r="B9" s="372" t="str">
        <f>'Planning à 4+4'!I22</f>
        <v>B4</v>
      </c>
      <c r="C9" s="476" t="e">
        <f>G104</f>
        <v>#DIV/0!</v>
      </c>
      <c r="D9" s="477"/>
      <c r="E9" s="475" t="e">
        <f t="shared" si="3"/>
        <v>#DIV/0!</v>
      </c>
      <c r="F9" s="475"/>
      <c r="K9" t="e">
        <f t="shared" si="1"/>
        <v>#DIV/0!</v>
      </c>
      <c r="L9" s="372" t="str">
        <f t="shared" si="4"/>
        <v>B4</v>
      </c>
      <c r="M9" s="476" t="e">
        <f>Q104</f>
        <v>#DIV/0!</v>
      </c>
      <c r="N9" s="477"/>
      <c r="O9" s="475" t="e">
        <f t="shared" si="5"/>
        <v>#DIV/0!</v>
      </c>
      <c r="P9" s="475"/>
      <c r="U9" t="e">
        <f t="shared" si="2"/>
        <v>#DIV/0!</v>
      </c>
      <c r="V9" s="372" t="str">
        <f t="shared" si="6"/>
        <v>B4</v>
      </c>
      <c r="W9" s="476" t="e">
        <f>(C9+M9)/2</f>
        <v>#DIV/0!</v>
      </c>
      <c r="X9" s="477"/>
      <c r="Y9" s="475" t="e">
        <f t="shared" si="8"/>
        <v>#DIV/0!</v>
      </c>
      <c r="Z9" s="475"/>
    </row>
    <row r="12" spans="1:26" x14ac:dyDescent="0.25">
      <c r="C12" s="644" t="s">
        <v>191</v>
      </c>
      <c r="D12" s="642"/>
      <c r="E12" s="644" t="s">
        <v>192</v>
      </c>
      <c r="F12" s="642"/>
      <c r="G12" s="644" t="s">
        <v>193</v>
      </c>
      <c r="H12" s="642"/>
      <c r="M12" s="644" t="s">
        <v>191</v>
      </c>
      <c r="N12" s="642"/>
      <c r="O12" s="644" t="s">
        <v>192</v>
      </c>
      <c r="P12" s="642"/>
      <c r="Q12" s="644" t="s">
        <v>193</v>
      </c>
      <c r="R12" s="642"/>
    </row>
    <row r="13" spans="1:26" x14ac:dyDescent="0.25">
      <c r="B13" s="67" t="str">
        <f>B2</f>
        <v>A1</v>
      </c>
      <c r="C13" s="642" t="e">
        <f>H23</f>
        <v>#DIV/0!</v>
      </c>
      <c r="D13" s="642"/>
      <c r="E13" s="642">
        <f>SUM(C23:G23)</f>
        <v>0</v>
      </c>
      <c r="F13" s="642"/>
      <c r="G13" s="13" t="e">
        <f>C13-E13/1000</f>
        <v>#DIV/0!</v>
      </c>
      <c r="H13">
        <f>COUNTA(H15:H22)-COUNTIF(H15:H22,"")</f>
        <v>0</v>
      </c>
      <c r="L13" s="67" t="str">
        <f>L2</f>
        <v>A1</v>
      </c>
      <c r="M13" s="642" t="e">
        <f>R23</f>
        <v>#DIV/0!</v>
      </c>
      <c r="N13" s="642"/>
      <c r="O13" s="642">
        <f>SUM(M23:Q23)</f>
        <v>0</v>
      </c>
      <c r="P13" s="642"/>
      <c r="Q13" s="13" t="e">
        <f>M13-O13/1000</f>
        <v>#DIV/0!</v>
      </c>
      <c r="R13">
        <f>COUNTA(R15:R22)-COUNTIF(R15:R22,"")</f>
        <v>0</v>
      </c>
    </row>
    <row r="14" spans="1:26" ht="199.2" hidden="1" outlineLevel="1" x14ac:dyDescent="0.25">
      <c r="C14" s="360" t="s">
        <v>194</v>
      </c>
      <c r="D14" s="360" t="s">
        <v>195</v>
      </c>
      <c r="E14" s="360" t="s">
        <v>196</v>
      </c>
      <c r="F14" s="360" t="s">
        <v>197</v>
      </c>
      <c r="G14" s="360" t="s">
        <v>426</v>
      </c>
      <c r="H14" s="291" t="s">
        <v>198</v>
      </c>
      <c r="M14" s="360" t="s">
        <v>194</v>
      </c>
      <c r="N14" s="360" t="s">
        <v>195</v>
      </c>
      <c r="O14" s="360" t="s">
        <v>196</v>
      </c>
      <c r="P14" s="360" t="s">
        <v>197</v>
      </c>
      <c r="Q14" s="360" t="s">
        <v>426</v>
      </c>
      <c r="R14" s="291" t="s">
        <v>198</v>
      </c>
    </row>
    <row r="15" spans="1:26" ht="12.9" hidden="1" customHeight="1" outlineLevel="1" x14ac:dyDescent="0.25">
      <c r="A15" s="643" t="s">
        <v>199</v>
      </c>
      <c r="B15" s="361" t="str">
        <f t="shared" ref="B15:B22" si="9">B2</f>
        <v>A1</v>
      </c>
      <c r="C15" s="397"/>
      <c r="D15" s="397"/>
      <c r="E15" s="397"/>
      <c r="F15" s="397"/>
      <c r="G15" s="397"/>
      <c r="H15" s="362" t="str">
        <f t="shared" ref="H15" si="10">IF(C15="","",SUM(C15:G15))</f>
        <v/>
      </c>
      <c r="K15" s="643" t="s">
        <v>199</v>
      </c>
      <c r="L15" s="361" t="str">
        <f t="shared" ref="L15:L22" si="11">L2</f>
        <v>A1</v>
      </c>
      <c r="M15" s="412"/>
      <c r="N15" s="412"/>
      <c r="O15" s="412"/>
      <c r="P15" s="412"/>
      <c r="Q15" s="412"/>
      <c r="R15" s="362" t="str">
        <f t="shared" ref="R15:R19" si="12">IF(M15="","",SUM(M15:Q15))</f>
        <v/>
      </c>
    </row>
    <row r="16" spans="1:26" hidden="1" outlineLevel="1" x14ac:dyDescent="0.25">
      <c r="A16" s="481"/>
      <c r="B16" s="361" t="str">
        <f t="shared" si="9"/>
        <v>A2</v>
      </c>
      <c r="C16" s="397"/>
      <c r="D16" s="397"/>
      <c r="E16" s="397"/>
      <c r="F16" s="397"/>
      <c r="G16" s="397"/>
      <c r="H16" s="362" t="str">
        <f t="shared" ref="H16:H22" si="13">IF(C16="","",SUM(C16:G16))</f>
        <v/>
      </c>
      <c r="K16" s="481"/>
      <c r="L16" s="361" t="str">
        <f t="shared" si="11"/>
        <v>A2</v>
      </c>
      <c r="M16" s="412"/>
      <c r="N16" s="412"/>
      <c r="O16" s="412"/>
      <c r="P16" s="412"/>
      <c r="Q16" s="412"/>
      <c r="R16" s="362" t="str">
        <f t="shared" si="12"/>
        <v/>
      </c>
    </row>
    <row r="17" spans="1:18" hidden="1" outlineLevel="1" x14ac:dyDescent="0.25">
      <c r="A17" s="481"/>
      <c r="B17" s="361" t="str">
        <f t="shared" si="9"/>
        <v>A3</v>
      </c>
      <c r="C17" s="397"/>
      <c r="D17" s="397"/>
      <c r="E17" s="397"/>
      <c r="F17" s="397"/>
      <c r="G17" s="397"/>
      <c r="H17" s="362" t="str">
        <f t="shared" si="13"/>
        <v/>
      </c>
      <c r="K17" s="481"/>
      <c r="L17" s="361" t="str">
        <f t="shared" si="11"/>
        <v>A3</v>
      </c>
      <c r="M17" s="412"/>
      <c r="N17" s="412"/>
      <c r="O17" s="412"/>
      <c r="P17" s="412"/>
      <c r="Q17" s="412"/>
      <c r="R17" s="362" t="str">
        <f t="shared" si="12"/>
        <v/>
      </c>
    </row>
    <row r="18" spans="1:18" hidden="1" outlineLevel="1" x14ac:dyDescent="0.25">
      <c r="A18" s="481"/>
      <c r="B18" s="361" t="str">
        <f t="shared" si="9"/>
        <v>A4</v>
      </c>
      <c r="C18" s="397"/>
      <c r="D18" s="397"/>
      <c r="E18" s="397"/>
      <c r="F18" s="397"/>
      <c r="G18" s="397"/>
      <c r="H18" s="362" t="str">
        <f t="shared" si="13"/>
        <v/>
      </c>
      <c r="K18" s="481"/>
      <c r="L18" s="361" t="str">
        <f t="shared" si="11"/>
        <v>A4</v>
      </c>
      <c r="M18" s="412"/>
      <c r="N18" s="412"/>
      <c r="O18" s="412"/>
      <c r="P18" s="412"/>
      <c r="Q18" s="412"/>
      <c r="R18" s="362" t="str">
        <f t="shared" si="12"/>
        <v/>
      </c>
    </row>
    <row r="19" spans="1:18" hidden="1" outlineLevel="1" x14ac:dyDescent="0.25">
      <c r="A19" s="481"/>
      <c r="B19" s="361" t="str">
        <f t="shared" si="9"/>
        <v>B1</v>
      </c>
      <c r="C19" s="397"/>
      <c r="D19" s="397"/>
      <c r="E19" s="397"/>
      <c r="F19" s="397"/>
      <c r="G19" s="397"/>
      <c r="H19" s="362" t="str">
        <f t="shared" si="13"/>
        <v/>
      </c>
      <c r="K19" s="481"/>
      <c r="L19" s="361" t="str">
        <f t="shared" si="11"/>
        <v>B1</v>
      </c>
      <c r="M19" s="412"/>
      <c r="N19" s="412"/>
      <c r="O19" s="412"/>
      <c r="P19" s="412"/>
      <c r="Q19" s="412"/>
      <c r="R19" s="362" t="str">
        <f t="shared" si="12"/>
        <v/>
      </c>
    </row>
    <row r="20" spans="1:18" hidden="1" outlineLevel="1" x14ac:dyDescent="0.25">
      <c r="A20" s="481"/>
      <c r="B20" s="361" t="str">
        <f t="shared" si="9"/>
        <v>B2</v>
      </c>
      <c r="C20" s="397"/>
      <c r="D20" s="397"/>
      <c r="E20" s="397"/>
      <c r="F20" s="397"/>
      <c r="G20" s="397"/>
      <c r="H20" s="362" t="str">
        <f>IF(C20="","",SUM(C20:G20))</f>
        <v/>
      </c>
      <c r="K20" s="481"/>
      <c r="L20" s="361" t="str">
        <f t="shared" si="11"/>
        <v>B2</v>
      </c>
      <c r="M20" s="412"/>
      <c r="N20" s="412"/>
      <c r="O20" s="412"/>
      <c r="P20" s="412"/>
      <c r="Q20" s="412"/>
      <c r="R20" s="362" t="str">
        <f>IF(M20="","",SUM(M20:Q20))</f>
        <v/>
      </c>
    </row>
    <row r="21" spans="1:18" hidden="1" outlineLevel="1" x14ac:dyDescent="0.25">
      <c r="A21" s="481"/>
      <c r="B21" s="361" t="str">
        <f t="shared" si="9"/>
        <v>B3</v>
      </c>
      <c r="C21" s="64"/>
      <c r="D21" s="64"/>
      <c r="E21" s="64"/>
      <c r="F21" s="64"/>
      <c r="G21" s="64"/>
      <c r="H21" s="362" t="str">
        <f>IF(C21="","",SUM(C21:G21))</f>
        <v/>
      </c>
      <c r="K21" s="481"/>
      <c r="L21" s="361" t="str">
        <f t="shared" si="11"/>
        <v>B3</v>
      </c>
      <c r="M21" s="412"/>
      <c r="N21" s="412"/>
      <c r="O21" s="412"/>
      <c r="P21" s="412"/>
      <c r="Q21" s="412"/>
      <c r="R21" s="362" t="str">
        <f>IF(M21="","",SUM(M21:Q21))</f>
        <v/>
      </c>
    </row>
    <row r="22" spans="1:18" hidden="1" outlineLevel="1" x14ac:dyDescent="0.25">
      <c r="A22" s="482"/>
      <c r="B22" s="361" t="str">
        <f t="shared" si="9"/>
        <v>B4</v>
      </c>
      <c r="C22" s="64"/>
      <c r="D22" s="64"/>
      <c r="E22" s="64"/>
      <c r="F22" s="64"/>
      <c r="G22" s="64"/>
      <c r="H22" s="362" t="str">
        <f t="shared" si="13"/>
        <v/>
      </c>
      <c r="K22" s="482"/>
      <c r="L22" s="361" t="str">
        <f t="shared" si="11"/>
        <v>B4</v>
      </c>
      <c r="M22" s="412"/>
      <c r="N22" s="412"/>
      <c r="O22" s="412"/>
      <c r="P22" s="412"/>
      <c r="Q22" s="412"/>
      <c r="R22" s="362" t="str">
        <f t="shared" ref="R22" si="14">IF(M22="","",SUM(M22:Q22))</f>
        <v/>
      </c>
    </row>
    <row r="23" spans="1:18" hidden="1" outlineLevel="1" x14ac:dyDescent="0.25">
      <c r="C23" s="1">
        <f>COUNTIF(C15:C22,0)</f>
        <v>0</v>
      </c>
      <c r="D23" s="1">
        <f>COUNTIF(D15:D22,0)</f>
        <v>0</v>
      </c>
      <c r="E23" s="1">
        <f>COUNTIF(E15:E22,0)</f>
        <v>0</v>
      </c>
      <c r="F23" s="1">
        <f>COUNTIF(F15:F22,0)</f>
        <v>0</v>
      </c>
      <c r="G23" s="1">
        <f>COUNTIF(G15:G22,0)</f>
        <v>0</v>
      </c>
      <c r="H23" t="e">
        <f>AVERAGE(H15:H22)</f>
        <v>#DIV/0!</v>
      </c>
      <c r="M23" s="1">
        <f>COUNTIF(M15:M22,0)</f>
        <v>0</v>
      </c>
      <c r="N23" s="1">
        <f>COUNTIF(N15:N22,0)</f>
        <v>0</v>
      </c>
      <c r="O23" s="1">
        <f>COUNTIF(O15:O22,0)</f>
        <v>0</v>
      </c>
      <c r="P23" s="1">
        <f>COUNTIF(P15:P22,0)</f>
        <v>0</v>
      </c>
      <c r="Q23" s="1">
        <f>COUNTIF(Q15:Q22,0)</f>
        <v>0</v>
      </c>
      <c r="R23" t="e">
        <f>AVERAGE(R15:R22)</f>
        <v>#DIV/0!</v>
      </c>
    </row>
    <row r="24" spans="1:18" collapsed="1" x14ac:dyDescent="0.25">
      <c r="G24" s="13"/>
      <c r="Q24" s="13"/>
    </row>
    <row r="25" spans="1:18" x14ac:dyDescent="0.25">
      <c r="C25" s="644" t="s">
        <v>191</v>
      </c>
      <c r="D25" s="642"/>
      <c r="E25" s="644" t="s">
        <v>192</v>
      </c>
      <c r="F25" s="642"/>
      <c r="G25" s="644" t="s">
        <v>193</v>
      </c>
      <c r="H25" s="642"/>
      <c r="M25" s="644" t="s">
        <v>191</v>
      </c>
      <c r="N25" s="642"/>
      <c r="O25" s="644" t="s">
        <v>192</v>
      </c>
      <c r="P25" s="642"/>
      <c r="Q25" s="644" t="s">
        <v>193</v>
      </c>
      <c r="R25" s="642"/>
    </row>
    <row r="26" spans="1:18" x14ac:dyDescent="0.25">
      <c r="B26" s="67" t="str">
        <f>B3</f>
        <v>A2</v>
      </c>
      <c r="C26" s="642" t="e">
        <f>H36</f>
        <v>#DIV/0!</v>
      </c>
      <c r="D26" s="642"/>
      <c r="E26" s="642">
        <f>SUM(C36:G36)</f>
        <v>0</v>
      </c>
      <c r="F26" s="642"/>
      <c r="G26" s="13" t="e">
        <f>C26-E26/1000</f>
        <v>#DIV/0!</v>
      </c>
      <c r="H26">
        <f>COUNTA(H28:H35)-COUNTIF(H28:H35,"")</f>
        <v>0</v>
      </c>
      <c r="L26" s="67" t="str">
        <f>L3</f>
        <v>A2</v>
      </c>
      <c r="M26" s="642" t="e">
        <f>R36</f>
        <v>#DIV/0!</v>
      </c>
      <c r="N26" s="642"/>
      <c r="O26" s="642">
        <f>SUM(M36:Q36)</f>
        <v>0</v>
      </c>
      <c r="P26" s="642"/>
      <c r="Q26" s="13" t="e">
        <f>M26-O26/1000</f>
        <v>#DIV/0!</v>
      </c>
      <c r="R26">
        <f>COUNTA(R28:R35)-COUNTIF(R28:R35,"")</f>
        <v>0</v>
      </c>
    </row>
    <row r="27" spans="1:18" ht="199.2" hidden="1" outlineLevel="1" x14ac:dyDescent="0.25">
      <c r="C27" s="360" t="s">
        <v>194</v>
      </c>
      <c r="D27" s="360" t="s">
        <v>195</v>
      </c>
      <c r="E27" s="360" t="s">
        <v>196</v>
      </c>
      <c r="F27" s="360" t="s">
        <v>197</v>
      </c>
      <c r="G27" s="360" t="s">
        <v>426</v>
      </c>
      <c r="H27" s="291" t="s">
        <v>198</v>
      </c>
      <c r="M27" s="360" t="s">
        <v>194</v>
      </c>
      <c r="N27" s="360" t="s">
        <v>195</v>
      </c>
      <c r="O27" s="360" t="s">
        <v>196</v>
      </c>
      <c r="P27" s="360" t="s">
        <v>197</v>
      </c>
      <c r="Q27" s="360" t="s">
        <v>426</v>
      </c>
      <c r="R27" s="291" t="s">
        <v>198</v>
      </c>
    </row>
    <row r="28" spans="1:18" ht="12.9" hidden="1" customHeight="1" outlineLevel="1" x14ac:dyDescent="0.25">
      <c r="A28" s="643" t="s">
        <v>199</v>
      </c>
      <c r="B28" s="361" t="str">
        <f t="shared" ref="B28:B35" si="15">B2</f>
        <v>A1</v>
      </c>
      <c r="C28" s="398"/>
      <c r="D28" s="398"/>
      <c r="E28" s="398"/>
      <c r="F28" s="398"/>
      <c r="G28" s="398"/>
      <c r="H28" s="362" t="str">
        <f t="shared" ref="H28:H35" si="16">IF(C28="","",SUM(C28:G28))</f>
        <v/>
      </c>
      <c r="K28" s="643" t="s">
        <v>199</v>
      </c>
      <c r="L28" s="361" t="str">
        <f t="shared" ref="L28:L35" si="17">L2</f>
        <v>A1</v>
      </c>
      <c r="M28" s="412"/>
      <c r="N28" s="412"/>
      <c r="O28" s="412"/>
      <c r="P28" s="412"/>
      <c r="Q28" s="412"/>
      <c r="R28" s="362" t="str">
        <f t="shared" ref="R28:R35" si="18">IF(M28="","",SUM(M28:Q28))</f>
        <v/>
      </c>
    </row>
    <row r="29" spans="1:18" hidden="1" outlineLevel="1" x14ac:dyDescent="0.25">
      <c r="A29" s="481"/>
      <c r="B29" s="361" t="str">
        <f t="shared" si="15"/>
        <v>A2</v>
      </c>
      <c r="C29" s="398"/>
      <c r="D29" s="398"/>
      <c r="E29" s="398"/>
      <c r="F29" s="398"/>
      <c r="G29" s="398"/>
      <c r="H29" s="362" t="str">
        <f t="shared" si="16"/>
        <v/>
      </c>
      <c r="K29" s="481"/>
      <c r="L29" s="361" t="str">
        <f t="shared" si="17"/>
        <v>A2</v>
      </c>
      <c r="M29" s="412"/>
      <c r="N29" s="412"/>
      <c r="O29" s="412"/>
      <c r="P29" s="412"/>
      <c r="Q29" s="412"/>
      <c r="R29" s="362" t="str">
        <f t="shared" si="18"/>
        <v/>
      </c>
    </row>
    <row r="30" spans="1:18" hidden="1" outlineLevel="1" x14ac:dyDescent="0.25">
      <c r="A30" s="481"/>
      <c r="B30" s="361" t="str">
        <f t="shared" si="15"/>
        <v>A3</v>
      </c>
      <c r="C30" s="398"/>
      <c r="D30" s="398"/>
      <c r="E30" s="398"/>
      <c r="F30" s="398"/>
      <c r="G30" s="398"/>
      <c r="H30" s="362" t="str">
        <f t="shared" si="16"/>
        <v/>
      </c>
      <c r="K30" s="481"/>
      <c r="L30" s="361" t="str">
        <f t="shared" si="17"/>
        <v>A3</v>
      </c>
      <c r="M30" s="412"/>
      <c r="N30" s="412"/>
      <c r="O30" s="412"/>
      <c r="P30" s="412"/>
      <c r="Q30" s="412"/>
      <c r="R30" s="362" t="str">
        <f t="shared" si="18"/>
        <v/>
      </c>
    </row>
    <row r="31" spans="1:18" hidden="1" outlineLevel="1" x14ac:dyDescent="0.25">
      <c r="A31" s="481"/>
      <c r="B31" s="361" t="str">
        <f t="shared" si="15"/>
        <v>A4</v>
      </c>
      <c r="C31" s="398"/>
      <c r="D31" s="398"/>
      <c r="E31" s="398"/>
      <c r="F31" s="398"/>
      <c r="G31" s="398"/>
      <c r="H31" s="362" t="str">
        <f t="shared" si="16"/>
        <v/>
      </c>
      <c r="K31" s="481"/>
      <c r="L31" s="361" t="str">
        <f t="shared" si="17"/>
        <v>A4</v>
      </c>
      <c r="M31" s="412"/>
      <c r="N31" s="412"/>
      <c r="O31" s="412"/>
      <c r="P31" s="412"/>
      <c r="Q31" s="412"/>
      <c r="R31" s="362" t="str">
        <f t="shared" si="18"/>
        <v/>
      </c>
    </row>
    <row r="32" spans="1:18" hidden="1" outlineLevel="1" x14ac:dyDescent="0.25">
      <c r="A32" s="481"/>
      <c r="B32" s="361" t="str">
        <f t="shared" si="15"/>
        <v>B1</v>
      </c>
      <c r="C32" s="398"/>
      <c r="D32" s="398"/>
      <c r="E32" s="398"/>
      <c r="F32" s="398"/>
      <c r="G32" s="398"/>
      <c r="H32" s="362" t="str">
        <f t="shared" si="16"/>
        <v/>
      </c>
      <c r="K32" s="481"/>
      <c r="L32" s="361" t="str">
        <f t="shared" si="17"/>
        <v>B1</v>
      </c>
      <c r="M32" s="412"/>
      <c r="N32" s="412"/>
      <c r="O32" s="412"/>
      <c r="P32" s="412"/>
      <c r="Q32" s="412"/>
      <c r="R32" s="362" t="str">
        <f t="shared" si="18"/>
        <v/>
      </c>
    </row>
    <row r="33" spans="1:18" hidden="1" outlineLevel="1" x14ac:dyDescent="0.25">
      <c r="A33" s="481"/>
      <c r="B33" s="361" t="str">
        <f t="shared" si="15"/>
        <v>B2</v>
      </c>
      <c r="C33" s="398"/>
      <c r="D33" s="398"/>
      <c r="E33" s="398"/>
      <c r="F33" s="398"/>
      <c r="G33" s="398"/>
      <c r="H33" s="362" t="str">
        <f t="shared" si="16"/>
        <v/>
      </c>
      <c r="K33" s="481"/>
      <c r="L33" s="361" t="str">
        <f t="shared" si="17"/>
        <v>B2</v>
      </c>
      <c r="M33" s="412"/>
      <c r="N33" s="412"/>
      <c r="O33" s="412"/>
      <c r="P33" s="412"/>
      <c r="Q33" s="412"/>
      <c r="R33" s="362" t="str">
        <f t="shared" si="18"/>
        <v/>
      </c>
    </row>
    <row r="34" spans="1:18" hidden="1" outlineLevel="1" x14ac:dyDescent="0.25">
      <c r="A34" s="481"/>
      <c r="B34" s="361" t="str">
        <f t="shared" si="15"/>
        <v>B3</v>
      </c>
      <c r="C34" s="398"/>
      <c r="D34" s="398"/>
      <c r="E34" s="398"/>
      <c r="F34" s="398"/>
      <c r="G34" s="398"/>
      <c r="H34" s="362" t="str">
        <f t="shared" si="16"/>
        <v/>
      </c>
      <c r="K34" s="481"/>
      <c r="L34" s="361" t="str">
        <f t="shared" si="17"/>
        <v>B3</v>
      </c>
      <c r="M34" s="412"/>
      <c r="N34" s="412"/>
      <c r="O34" s="412"/>
      <c r="P34" s="412"/>
      <c r="Q34" s="412"/>
      <c r="R34" s="362" t="str">
        <f t="shared" si="18"/>
        <v/>
      </c>
    </row>
    <row r="35" spans="1:18" hidden="1" outlineLevel="1" x14ac:dyDescent="0.25">
      <c r="A35" s="482"/>
      <c r="B35" s="361" t="str">
        <f t="shared" si="15"/>
        <v>B4</v>
      </c>
      <c r="C35" s="398"/>
      <c r="D35" s="398"/>
      <c r="E35" s="398"/>
      <c r="F35" s="398"/>
      <c r="G35" s="398"/>
      <c r="H35" s="362" t="str">
        <f t="shared" si="16"/>
        <v/>
      </c>
      <c r="K35" s="482"/>
      <c r="L35" s="361" t="str">
        <f t="shared" si="17"/>
        <v>B4</v>
      </c>
      <c r="M35" s="412"/>
      <c r="N35" s="412"/>
      <c r="O35" s="412"/>
      <c r="P35" s="412"/>
      <c r="Q35" s="412"/>
      <c r="R35" s="362" t="str">
        <f t="shared" si="18"/>
        <v/>
      </c>
    </row>
    <row r="36" spans="1:18" hidden="1" outlineLevel="1" x14ac:dyDescent="0.25">
      <c r="C36" s="1">
        <f>COUNTIF(C28:C35,0)</f>
        <v>0</v>
      </c>
      <c r="D36" s="1">
        <f>COUNTIF(D28:D35,0)</f>
        <v>0</v>
      </c>
      <c r="E36" s="1">
        <f>COUNTIF(E28:E35,0)</f>
        <v>0</v>
      </c>
      <c r="F36" s="1">
        <f>COUNTIF(F28:F35,0)</f>
        <v>0</v>
      </c>
      <c r="G36" s="1">
        <f>COUNTIF(G28:G35,0)</f>
        <v>0</v>
      </c>
      <c r="H36" t="e">
        <f>AVERAGE(H28:H35)</f>
        <v>#DIV/0!</v>
      </c>
      <c r="M36" s="1">
        <f>COUNTIF(M28:M35,0)</f>
        <v>0</v>
      </c>
      <c r="N36" s="1">
        <f>COUNTIF(N28:N35,0)</f>
        <v>0</v>
      </c>
      <c r="O36" s="1">
        <f>COUNTIF(O28:O35,0)</f>
        <v>0</v>
      </c>
      <c r="P36" s="1">
        <f>COUNTIF(P28:P35,0)</f>
        <v>0</v>
      </c>
      <c r="Q36" s="1">
        <f>COUNTIF(Q28:Q35,0)</f>
        <v>0</v>
      </c>
      <c r="R36" t="e">
        <f>AVERAGE(R28:R35)</f>
        <v>#DIV/0!</v>
      </c>
    </row>
    <row r="37" spans="1:18" collapsed="1" x14ac:dyDescent="0.25">
      <c r="G37" s="13"/>
      <c r="Q37" s="13"/>
    </row>
    <row r="38" spans="1:18" x14ac:dyDescent="0.25">
      <c r="C38" s="644" t="s">
        <v>191</v>
      </c>
      <c r="D38" s="642"/>
      <c r="E38" s="644" t="s">
        <v>192</v>
      </c>
      <c r="F38" s="642"/>
      <c r="G38" s="644" t="s">
        <v>193</v>
      </c>
      <c r="H38" s="642"/>
      <c r="M38" s="644" t="s">
        <v>191</v>
      </c>
      <c r="N38" s="642"/>
      <c r="O38" s="644" t="s">
        <v>192</v>
      </c>
      <c r="P38" s="642"/>
      <c r="Q38" s="644" t="s">
        <v>193</v>
      </c>
      <c r="R38" s="642"/>
    </row>
    <row r="39" spans="1:18" x14ac:dyDescent="0.25">
      <c r="B39" s="67" t="str">
        <f>B4</f>
        <v>A3</v>
      </c>
      <c r="C39" s="642" t="e">
        <f>H49</f>
        <v>#DIV/0!</v>
      </c>
      <c r="D39" s="642"/>
      <c r="E39" s="642">
        <f>SUM(C49:G49)</f>
        <v>0</v>
      </c>
      <c r="F39" s="642"/>
      <c r="G39" s="13" t="e">
        <f>C39-E39/1000</f>
        <v>#DIV/0!</v>
      </c>
      <c r="H39">
        <f>COUNTA(H41:H48)-COUNTIF(H41:H48,"")</f>
        <v>0</v>
      </c>
      <c r="L39" s="67" t="str">
        <f>L4</f>
        <v>A3</v>
      </c>
      <c r="M39" s="642" t="e">
        <f>R49</f>
        <v>#DIV/0!</v>
      </c>
      <c r="N39" s="642"/>
      <c r="O39" s="642">
        <f>SUM(M49:Q49)</f>
        <v>0</v>
      </c>
      <c r="P39" s="642"/>
      <c r="Q39" s="13" t="e">
        <f>M39-O39/1000</f>
        <v>#DIV/0!</v>
      </c>
      <c r="R39">
        <f>COUNTA(R41:R48)-COUNTIF(R41:R48,"")</f>
        <v>0</v>
      </c>
    </row>
    <row r="40" spans="1:18" ht="199.2" hidden="1" outlineLevel="1" x14ac:dyDescent="0.25">
      <c r="C40" s="360" t="s">
        <v>194</v>
      </c>
      <c r="D40" s="360" t="s">
        <v>195</v>
      </c>
      <c r="E40" s="360" t="s">
        <v>196</v>
      </c>
      <c r="F40" s="360" t="s">
        <v>197</v>
      </c>
      <c r="G40" s="360" t="s">
        <v>426</v>
      </c>
      <c r="H40" s="291" t="s">
        <v>198</v>
      </c>
      <c r="M40" s="360" t="s">
        <v>194</v>
      </c>
      <c r="N40" s="360" t="s">
        <v>195</v>
      </c>
      <c r="O40" s="360" t="s">
        <v>196</v>
      </c>
      <c r="P40" s="360" t="s">
        <v>197</v>
      </c>
      <c r="Q40" s="360" t="s">
        <v>426</v>
      </c>
      <c r="R40" s="291" t="s">
        <v>198</v>
      </c>
    </row>
    <row r="41" spans="1:18" ht="12.9" hidden="1" customHeight="1" outlineLevel="1" x14ac:dyDescent="0.25">
      <c r="A41" s="643" t="s">
        <v>199</v>
      </c>
      <c r="B41" s="361" t="str">
        <f t="shared" ref="B41:B48" si="19">B2</f>
        <v>A1</v>
      </c>
      <c r="C41" s="399"/>
      <c r="D41" s="399"/>
      <c r="E41" s="399"/>
      <c r="F41" s="399"/>
      <c r="G41" s="399"/>
      <c r="H41" s="362" t="str">
        <f t="shared" ref="H41:H48" si="20">IF(C41="","",SUM(C41:G41))</f>
        <v/>
      </c>
      <c r="K41" s="643" t="s">
        <v>199</v>
      </c>
      <c r="L41" s="361" t="str">
        <f t="shared" ref="L41:L48" si="21">L2</f>
        <v>A1</v>
      </c>
      <c r="M41" s="412"/>
      <c r="N41" s="412"/>
      <c r="O41" s="412"/>
      <c r="P41" s="412"/>
      <c r="Q41" s="412"/>
      <c r="R41" s="362" t="str">
        <f t="shared" ref="R41:R48" si="22">IF(M41="","",SUM(M41:Q41))</f>
        <v/>
      </c>
    </row>
    <row r="42" spans="1:18" hidden="1" outlineLevel="1" x14ac:dyDescent="0.25">
      <c r="A42" s="481"/>
      <c r="B42" s="361" t="str">
        <f t="shared" si="19"/>
        <v>A2</v>
      </c>
      <c r="C42" s="399"/>
      <c r="D42" s="399"/>
      <c r="E42" s="399"/>
      <c r="F42" s="399"/>
      <c r="G42" s="399"/>
      <c r="H42" s="362" t="str">
        <f t="shared" si="20"/>
        <v/>
      </c>
      <c r="K42" s="481"/>
      <c r="L42" s="361" t="str">
        <f t="shared" si="21"/>
        <v>A2</v>
      </c>
      <c r="M42" s="412"/>
      <c r="N42" s="412"/>
      <c r="O42" s="412"/>
      <c r="P42" s="412"/>
      <c r="Q42" s="412"/>
      <c r="R42" s="362" t="str">
        <f t="shared" si="22"/>
        <v/>
      </c>
    </row>
    <row r="43" spans="1:18" hidden="1" outlineLevel="1" x14ac:dyDescent="0.25">
      <c r="A43" s="481"/>
      <c r="B43" s="361" t="str">
        <f t="shared" si="19"/>
        <v>A3</v>
      </c>
      <c r="C43" s="399"/>
      <c r="D43" s="399"/>
      <c r="E43" s="399"/>
      <c r="F43" s="399"/>
      <c r="G43" s="399"/>
      <c r="H43" s="362" t="str">
        <f t="shared" si="20"/>
        <v/>
      </c>
      <c r="K43" s="481"/>
      <c r="L43" s="361" t="str">
        <f t="shared" si="21"/>
        <v>A3</v>
      </c>
      <c r="M43" s="412"/>
      <c r="N43" s="412"/>
      <c r="O43" s="412"/>
      <c r="P43" s="412"/>
      <c r="Q43" s="412"/>
      <c r="R43" s="362" t="str">
        <f t="shared" si="22"/>
        <v/>
      </c>
    </row>
    <row r="44" spans="1:18" hidden="1" outlineLevel="1" x14ac:dyDescent="0.25">
      <c r="A44" s="481"/>
      <c r="B44" s="361" t="str">
        <f t="shared" si="19"/>
        <v>A4</v>
      </c>
      <c r="C44" s="399"/>
      <c r="D44" s="399"/>
      <c r="E44" s="399"/>
      <c r="F44" s="399"/>
      <c r="G44" s="399"/>
      <c r="H44" s="362" t="str">
        <f t="shared" si="20"/>
        <v/>
      </c>
      <c r="K44" s="481"/>
      <c r="L44" s="361" t="str">
        <f t="shared" si="21"/>
        <v>A4</v>
      </c>
      <c r="M44" s="412"/>
      <c r="N44" s="412"/>
      <c r="O44" s="412"/>
      <c r="P44" s="412"/>
      <c r="Q44" s="412"/>
      <c r="R44" s="362" t="str">
        <f t="shared" si="22"/>
        <v/>
      </c>
    </row>
    <row r="45" spans="1:18" hidden="1" outlineLevel="1" x14ac:dyDescent="0.25">
      <c r="A45" s="481"/>
      <c r="B45" s="361" t="str">
        <f t="shared" si="19"/>
        <v>B1</v>
      </c>
      <c r="C45" s="399"/>
      <c r="D45" s="399"/>
      <c r="E45" s="399"/>
      <c r="F45" s="399"/>
      <c r="G45" s="399"/>
      <c r="H45" s="362" t="str">
        <f t="shared" si="20"/>
        <v/>
      </c>
      <c r="K45" s="481"/>
      <c r="L45" s="361" t="str">
        <f t="shared" si="21"/>
        <v>B1</v>
      </c>
      <c r="M45" s="412"/>
      <c r="N45" s="412"/>
      <c r="O45" s="412"/>
      <c r="P45" s="412"/>
      <c r="Q45" s="412"/>
      <c r="R45" s="362" t="str">
        <f t="shared" si="22"/>
        <v/>
      </c>
    </row>
    <row r="46" spans="1:18" hidden="1" outlineLevel="1" x14ac:dyDescent="0.25">
      <c r="A46" s="481"/>
      <c r="B46" s="361" t="str">
        <f t="shared" si="19"/>
        <v>B2</v>
      </c>
      <c r="C46" s="399"/>
      <c r="D46" s="399"/>
      <c r="E46" s="399"/>
      <c r="F46" s="399"/>
      <c r="G46" s="399"/>
      <c r="H46" s="362" t="str">
        <f t="shared" si="20"/>
        <v/>
      </c>
      <c r="K46" s="481"/>
      <c r="L46" s="361" t="str">
        <f t="shared" si="21"/>
        <v>B2</v>
      </c>
      <c r="M46" s="412"/>
      <c r="N46" s="412"/>
      <c r="O46" s="412"/>
      <c r="P46" s="412"/>
      <c r="Q46" s="412"/>
      <c r="R46" s="362" t="str">
        <f t="shared" si="22"/>
        <v/>
      </c>
    </row>
    <row r="47" spans="1:18" hidden="1" outlineLevel="1" x14ac:dyDescent="0.25">
      <c r="A47" s="481"/>
      <c r="B47" s="361" t="str">
        <f t="shared" si="19"/>
        <v>B3</v>
      </c>
      <c r="C47" s="399"/>
      <c r="D47" s="399"/>
      <c r="E47" s="399"/>
      <c r="F47" s="399"/>
      <c r="G47" s="399"/>
      <c r="H47" s="362" t="str">
        <f t="shared" si="20"/>
        <v/>
      </c>
      <c r="K47" s="481"/>
      <c r="L47" s="361" t="str">
        <f t="shared" si="21"/>
        <v>B3</v>
      </c>
      <c r="M47" s="412"/>
      <c r="N47" s="412"/>
      <c r="O47" s="412"/>
      <c r="P47" s="412"/>
      <c r="Q47" s="412"/>
      <c r="R47" s="362" t="str">
        <f t="shared" si="22"/>
        <v/>
      </c>
    </row>
    <row r="48" spans="1:18" hidden="1" outlineLevel="1" x14ac:dyDescent="0.25">
      <c r="A48" s="482"/>
      <c r="B48" s="361" t="str">
        <f t="shared" si="19"/>
        <v>B4</v>
      </c>
      <c r="C48" s="399"/>
      <c r="D48" s="399"/>
      <c r="E48" s="399"/>
      <c r="F48" s="399"/>
      <c r="G48" s="399"/>
      <c r="H48" s="362" t="str">
        <f t="shared" si="20"/>
        <v/>
      </c>
      <c r="K48" s="482"/>
      <c r="L48" s="361" t="str">
        <f t="shared" si="21"/>
        <v>B4</v>
      </c>
      <c r="M48" s="412"/>
      <c r="N48" s="412"/>
      <c r="O48" s="412"/>
      <c r="P48" s="412"/>
      <c r="Q48" s="412"/>
      <c r="R48" s="362" t="str">
        <f t="shared" si="22"/>
        <v/>
      </c>
    </row>
    <row r="49" spans="1:18" hidden="1" outlineLevel="1" x14ac:dyDescent="0.25">
      <c r="C49" s="1">
        <f>COUNTIF(C41:C48,0)</f>
        <v>0</v>
      </c>
      <c r="D49" s="1">
        <f>COUNTIF(D41:D48,0)</f>
        <v>0</v>
      </c>
      <c r="E49" s="1">
        <f>COUNTIF(E41:E48,0)</f>
        <v>0</v>
      </c>
      <c r="F49" s="1">
        <f>COUNTIF(F41:F48,0)</f>
        <v>0</v>
      </c>
      <c r="G49" s="1">
        <f>COUNTIF(G41:G48,0)</f>
        <v>0</v>
      </c>
      <c r="H49" t="e">
        <f>AVERAGE(H41:H48)</f>
        <v>#DIV/0!</v>
      </c>
      <c r="M49" s="1">
        <f>COUNTIF(M41:M48,0)</f>
        <v>0</v>
      </c>
      <c r="N49" s="1">
        <f>COUNTIF(N41:N48,0)</f>
        <v>0</v>
      </c>
      <c r="O49" s="1">
        <f>COUNTIF(O41:O48,0)</f>
        <v>0</v>
      </c>
      <c r="P49" s="1">
        <f>COUNTIF(P41:P48,0)</f>
        <v>0</v>
      </c>
      <c r="Q49" s="1">
        <f>COUNTIF(Q41:Q48,0)</f>
        <v>0</v>
      </c>
      <c r="R49" t="e">
        <f>AVERAGE(R41:R48)</f>
        <v>#DIV/0!</v>
      </c>
    </row>
    <row r="50" spans="1:18" collapsed="1" x14ac:dyDescent="0.25">
      <c r="G50" s="13"/>
      <c r="Q50" s="13"/>
    </row>
    <row r="51" spans="1:18" x14ac:dyDescent="0.25">
      <c r="C51" s="644" t="s">
        <v>191</v>
      </c>
      <c r="D51" s="642"/>
      <c r="E51" s="644" t="s">
        <v>192</v>
      </c>
      <c r="F51" s="642"/>
      <c r="G51" s="644" t="s">
        <v>193</v>
      </c>
      <c r="H51" s="642"/>
      <c r="M51" s="644" t="s">
        <v>191</v>
      </c>
      <c r="N51" s="642"/>
      <c r="O51" s="644" t="s">
        <v>192</v>
      </c>
      <c r="P51" s="642"/>
      <c r="Q51" s="644" t="s">
        <v>193</v>
      </c>
      <c r="R51" s="642"/>
    </row>
    <row r="52" spans="1:18" x14ac:dyDescent="0.25">
      <c r="B52" s="67" t="str">
        <f>B5</f>
        <v>A4</v>
      </c>
      <c r="C52" s="642" t="e">
        <f>H62</f>
        <v>#DIV/0!</v>
      </c>
      <c r="D52" s="642"/>
      <c r="E52" s="642">
        <f>SUM(C62:G62)</f>
        <v>0</v>
      </c>
      <c r="F52" s="642"/>
      <c r="G52" s="13" t="e">
        <f>C52-E52/1000</f>
        <v>#DIV/0!</v>
      </c>
      <c r="H52">
        <f>COUNTA(H54:H61)-COUNTIF(H54:H61,"")</f>
        <v>0</v>
      </c>
      <c r="L52" s="67" t="str">
        <f>L5</f>
        <v>A4</v>
      </c>
      <c r="M52" s="642" t="e">
        <f>R62</f>
        <v>#DIV/0!</v>
      </c>
      <c r="N52" s="642"/>
      <c r="O52" s="642">
        <f>SUM(M62:Q62)</f>
        <v>0</v>
      </c>
      <c r="P52" s="642"/>
      <c r="Q52" s="13" t="e">
        <f>M52-O52/1000</f>
        <v>#DIV/0!</v>
      </c>
      <c r="R52">
        <f>COUNTA(R54:R61)-COUNTIF(R54:R61,"")</f>
        <v>0</v>
      </c>
    </row>
    <row r="53" spans="1:18" ht="199.2" hidden="1" outlineLevel="1" x14ac:dyDescent="0.25">
      <c r="C53" s="360" t="s">
        <v>194</v>
      </c>
      <c r="D53" s="360" t="s">
        <v>195</v>
      </c>
      <c r="E53" s="360" t="s">
        <v>196</v>
      </c>
      <c r="F53" s="360" t="s">
        <v>197</v>
      </c>
      <c r="G53" s="360" t="s">
        <v>426</v>
      </c>
      <c r="H53" s="291" t="s">
        <v>198</v>
      </c>
      <c r="M53" s="360" t="s">
        <v>194</v>
      </c>
      <c r="N53" s="360" t="s">
        <v>195</v>
      </c>
      <c r="O53" s="360" t="s">
        <v>196</v>
      </c>
      <c r="P53" s="360" t="s">
        <v>197</v>
      </c>
      <c r="Q53" s="360" t="s">
        <v>426</v>
      </c>
      <c r="R53" s="291" t="s">
        <v>198</v>
      </c>
    </row>
    <row r="54" spans="1:18" ht="12.9" hidden="1" customHeight="1" outlineLevel="1" x14ac:dyDescent="0.25">
      <c r="A54" s="643" t="s">
        <v>199</v>
      </c>
      <c r="B54" s="361" t="str">
        <f t="shared" ref="B54:B61" si="23">B2</f>
        <v>A1</v>
      </c>
      <c r="C54" s="400"/>
      <c r="D54" s="400"/>
      <c r="E54" s="400"/>
      <c r="F54" s="400"/>
      <c r="G54" s="400"/>
      <c r="H54" s="362" t="str">
        <f t="shared" ref="H54:H61" si="24">IF(C54="","",SUM(C54:G54))</f>
        <v/>
      </c>
      <c r="K54" s="643" t="s">
        <v>199</v>
      </c>
      <c r="L54" s="361" t="str">
        <f t="shared" ref="L54:L61" si="25">L2</f>
        <v>A1</v>
      </c>
      <c r="M54" s="412"/>
      <c r="N54" s="412"/>
      <c r="O54" s="412"/>
      <c r="P54" s="412"/>
      <c r="Q54" s="412"/>
      <c r="R54" s="362" t="str">
        <f t="shared" ref="R54:R61" si="26">IF(M54="","",SUM(M54:Q54))</f>
        <v/>
      </c>
    </row>
    <row r="55" spans="1:18" hidden="1" outlineLevel="1" x14ac:dyDescent="0.25">
      <c r="A55" s="481"/>
      <c r="B55" s="361" t="str">
        <f t="shared" si="23"/>
        <v>A2</v>
      </c>
      <c r="C55" s="400"/>
      <c r="D55" s="400"/>
      <c r="E55" s="400"/>
      <c r="F55" s="400"/>
      <c r="G55" s="400"/>
      <c r="H55" s="362" t="str">
        <f t="shared" si="24"/>
        <v/>
      </c>
      <c r="K55" s="481"/>
      <c r="L55" s="361" t="str">
        <f t="shared" si="25"/>
        <v>A2</v>
      </c>
      <c r="M55" s="412"/>
      <c r="N55" s="412"/>
      <c r="O55" s="412"/>
      <c r="P55" s="412"/>
      <c r="Q55" s="412"/>
      <c r="R55" s="362" t="str">
        <f t="shared" si="26"/>
        <v/>
      </c>
    </row>
    <row r="56" spans="1:18" hidden="1" outlineLevel="1" x14ac:dyDescent="0.25">
      <c r="A56" s="481"/>
      <c r="B56" s="361" t="str">
        <f t="shared" si="23"/>
        <v>A3</v>
      </c>
      <c r="C56" s="400"/>
      <c r="D56" s="400"/>
      <c r="E56" s="400"/>
      <c r="F56" s="400"/>
      <c r="G56" s="400"/>
      <c r="H56" s="362" t="str">
        <f t="shared" si="24"/>
        <v/>
      </c>
      <c r="K56" s="481"/>
      <c r="L56" s="361" t="str">
        <f t="shared" si="25"/>
        <v>A3</v>
      </c>
      <c r="M56" s="412"/>
      <c r="N56" s="412"/>
      <c r="O56" s="412"/>
      <c r="P56" s="412"/>
      <c r="Q56" s="412"/>
      <c r="R56" s="362" t="str">
        <f t="shared" si="26"/>
        <v/>
      </c>
    </row>
    <row r="57" spans="1:18" hidden="1" outlineLevel="1" x14ac:dyDescent="0.25">
      <c r="A57" s="481"/>
      <c r="B57" s="361" t="str">
        <f t="shared" si="23"/>
        <v>A4</v>
      </c>
      <c r="C57" s="400"/>
      <c r="D57" s="400"/>
      <c r="E57" s="400"/>
      <c r="F57" s="400"/>
      <c r="G57" s="400"/>
      <c r="H57" s="362" t="str">
        <f t="shared" si="24"/>
        <v/>
      </c>
      <c r="I57" s="19"/>
      <c r="K57" s="481"/>
      <c r="L57" s="361" t="str">
        <f t="shared" si="25"/>
        <v>A4</v>
      </c>
      <c r="M57" s="412"/>
      <c r="N57" s="412"/>
      <c r="O57" s="412"/>
      <c r="P57" s="412"/>
      <c r="Q57" s="412"/>
      <c r="R57" s="362" t="str">
        <f t="shared" si="26"/>
        <v/>
      </c>
    </row>
    <row r="58" spans="1:18" hidden="1" outlineLevel="1" x14ac:dyDescent="0.25">
      <c r="A58" s="481"/>
      <c r="B58" s="361" t="str">
        <f t="shared" si="23"/>
        <v>B1</v>
      </c>
      <c r="C58" s="400"/>
      <c r="D58" s="400"/>
      <c r="E58" s="400"/>
      <c r="F58" s="400"/>
      <c r="G58" s="400"/>
      <c r="H58" s="362" t="str">
        <f t="shared" si="24"/>
        <v/>
      </c>
      <c r="K58" s="481"/>
      <c r="L58" s="361" t="str">
        <f t="shared" si="25"/>
        <v>B1</v>
      </c>
      <c r="M58" s="412"/>
      <c r="N58" s="412"/>
      <c r="O58" s="412"/>
      <c r="P58" s="412"/>
      <c r="Q58" s="412"/>
      <c r="R58" s="362" t="str">
        <f t="shared" si="26"/>
        <v/>
      </c>
    </row>
    <row r="59" spans="1:18" hidden="1" outlineLevel="1" x14ac:dyDescent="0.25">
      <c r="A59" s="481"/>
      <c r="B59" s="361" t="str">
        <f t="shared" si="23"/>
        <v>B2</v>
      </c>
      <c r="C59" s="400"/>
      <c r="D59" s="400"/>
      <c r="E59" s="400"/>
      <c r="F59" s="400"/>
      <c r="G59" s="400"/>
      <c r="H59" s="362" t="str">
        <f t="shared" si="24"/>
        <v/>
      </c>
      <c r="K59" s="481"/>
      <c r="L59" s="361" t="str">
        <f t="shared" si="25"/>
        <v>B2</v>
      </c>
      <c r="M59" s="412"/>
      <c r="N59" s="412"/>
      <c r="O59" s="412"/>
      <c r="P59" s="412"/>
      <c r="Q59" s="412"/>
      <c r="R59" s="362" t="str">
        <f t="shared" si="26"/>
        <v/>
      </c>
    </row>
    <row r="60" spans="1:18" hidden="1" outlineLevel="1" x14ac:dyDescent="0.25">
      <c r="A60" s="481"/>
      <c r="B60" s="361" t="str">
        <f t="shared" si="23"/>
        <v>B3</v>
      </c>
      <c r="C60" s="400"/>
      <c r="D60" s="400"/>
      <c r="E60" s="400"/>
      <c r="F60" s="400"/>
      <c r="G60" s="400"/>
      <c r="H60" s="362" t="str">
        <f t="shared" si="24"/>
        <v/>
      </c>
      <c r="K60" s="481"/>
      <c r="L60" s="361" t="str">
        <f t="shared" si="25"/>
        <v>B3</v>
      </c>
      <c r="M60" s="412"/>
      <c r="N60" s="412"/>
      <c r="O60" s="412"/>
      <c r="P60" s="412"/>
      <c r="Q60" s="412"/>
      <c r="R60" s="362" t="str">
        <f t="shared" si="26"/>
        <v/>
      </c>
    </row>
    <row r="61" spans="1:18" hidden="1" outlineLevel="1" x14ac:dyDescent="0.25">
      <c r="A61" s="482"/>
      <c r="B61" s="361" t="str">
        <f t="shared" si="23"/>
        <v>B4</v>
      </c>
      <c r="C61" s="400"/>
      <c r="D61" s="400"/>
      <c r="E61" s="400"/>
      <c r="F61" s="400"/>
      <c r="G61" s="400"/>
      <c r="H61" s="362" t="str">
        <f t="shared" si="24"/>
        <v/>
      </c>
      <c r="K61" s="482"/>
      <c r="L61" s="361" t="str">
        <f t="shared" si="25"/>
        <v>B4</v>
      </c>
      <c r="M61" s="412"/>
      <c r="N61" s="412"/>
      <c r="O61" s="412"/>
      <c r="P61" s="412"/>
      <c r="Q61" s="412"/>
      <c r="R61" s="362" t="str">
        <f t="shared" si="26"/>
        <v/>
      </c>
    </row>
    <row r="62" spans="1:18" hidden="1" outlineLevel="1" x14ac:dyDescent="0.25">
      <c r="C62" s="1">
        <f>COUNTIF(C54:C61,0)</f>
        <v>0</v>
      </c>
      <c r="D62" s="1">
        <f>COUNTIF(D54:D61,0)</f>
        <v>0</v>
      </c>
      <c r="E62" s="1">
        <f>COUNTIF(E54:E61,0)</f>
        <v>0</v>
      </c>
      <c r="F62" s="1">
        <f>COUNTIF(F54:F61,0)</f>
        <v>0</v>
      </c>
      <c r="G62" s="1">
        <f>COUNTIF(G54:G61,0)</f>
        <v>0</v>
      </c>
      <c r="H62" t="e">
        <f>AVERAGE(H54:H61)</f>
        <v>#DIV/0!</v>
      </c>
      <c r="M62" s="1">
        <f>COUNTIF(M54:M61,0)</f>
        <v>0</v>
      </c>
      <c r="N62" s="1">
        <f>COUNTIF(N54:N61,0)</f>
        <v>0</v>
      </c>
      <c r="O62" s="1">
        <f>COUNTIF(O54:O61,0)</f>
        <v>0</v>
      </c>
      <c r="P62" s="1">
        <f>COUNTIF(P54:P61,0)</f>
        <v>0</v>
      </c>
      <c r="Q62" s="1">
        <f>COUNTIF(Q54:Q61,0)</f>
        <v>0</v>
      </c>
      <c r="R62" t="e">
        <f>AVERAGE(R54:R61)</f>
        <v>#DIV/0!</v>
      </c>
    </row>
    <row r="63" spans="1:18" collapsed="1" x14ac:dyDescent="0.25">
      <c r="G63" s="13"/>
      <c r="Q63" s="13"/>
    </row>
    <row r="64" spans="1:18" x14ac:dyDescent="0.25">
      <c r="C64" s="644" t="s">
        <v>191</v>
      </c>
      <c r="D64" s="642"/>
      <c r="E64" s="644" t="s">
        <v>192</v>
      </c>
      <c r="F64" s="642"/>
      <c r="G64" s="644" t="s">
        <v>193</v>
      </c>
      <c r="H64" s="642"/>
      <c r="M64" s="644" t="s">
        <v>191</v>
      </c>
      <c r="N64" s="642"/>
      <c r="O64" s="644" t="s">
        <v>192</v>
      </c>
      <c r="P64" s="642"/>
      <c r="Q64" s="644" t="s">
        <v>193</v>
      </c>
      <c r="R64" s="642"/>
    </row>
    <row r="65" spans="1:18" x14ac:dyDescent="0.25">
      <c r="B65" s="67" t="str">
        <f>B6</f>
        <v>B1</v>
      </c>
      <c r="C65" s="642" t="e">
        <f>H75</f>
        <v>#DIV/0!</v>
      </c>
      <c r="D65" s="642"/>
      <c r="E65" s="642">
        <f>SUM(C75:G75)</f>
        <v>0</v>
      </c>
      <c r="F65" s="642"/>
      <c r="G65" s="13" t="e">
        <f>C65-E65/1000</f>
        <v>#DIV/0!</v>
      </c>
      <c r="H65">
        <f>COUNTA(H67:H74)-COUNTIF(H67:H74,"")</f>
        <v>0</v>
      </c>
      <c r="L65" s="67" t="str">
        <f>L6</f>
        <v>B1</v>
      </c>
      <c r="M65" s="642">
        <f>R75</f>
        <v>12</v>
      </c>
      <c r="N65" s="642"/>
      <c r="O65" s="642">
        <f>SUM(M75:Q75)</f>
        <v>0</v>
      </c>
      <c r="P65" s="642"/>
      <c r="Q65" s="13">
        <f>M65-O65/1000</f>
        <v>12</v>
      </c>
      <c r="R65">
        <f>COUNTA(R67:R74)-COUNTIF(R67:R74,"")</f>
        <v>1</v>
      </c>
    </row>
    <row r="66" spans="1:18" ht="199.2" hidden="1" outlineLevel="1" x14ac:dyDescent="0.25">
      <c r="C66" s="360" t="s">
        <v>194</v>
      </c>
      <c r="D66" s="360" t="s">
        <v>195</v>
      </c>
      <c r="E66" s="360" t="s">
        <v>196</v>
      </c>
      <c r="F66" s="360" t="s">
        <v>197</v>
      </c>
      <c r="G66" s="360" t="s">
        <v>426</v>
      </c>
      <c r="H66" s="291" t="s">
        <v>198</v>
      </c>
      <c r="M66" s="360" t="s">
        <v>194</v>
      </c>
      <c r="N66" s="360" t="s">
        <v>195</v>
      </c>
      <c r="O66" s="360" t="s">
        <v>196</v>
      </c>
      <c r="P66" s="360" t="s">
        <v>197</v>
      </c>
      <c r="Q66" s="360" t="s">
        <v>426</v>
      </c>
      <c r="R66" s="291" t="s">
        <v>198</v>
      </c>
    </row>
    <row r="67" spans="1:18" ht="12.9" hidden="1" customHeight="1" outlineLevel="1" x14ac:dyDescent="0.25">
      <c r="A67" s="643" t="s">
        <v>199</v>
      </c>
      <c r="B67" s="361" t="str">
        <f t="shared" ref="B67:B74" si="27">B2</f>
        <v>A1</v>
      </c>
      <c r="C67" s="401"/>
      <c r="D67" s="401"/>
      <c r="E67" s="401"/>
      <c r="F67" s="401"/>
      <c r="G67" s="401"/>
      <c r="H67" s="362" t="str">
        <f t="shared" ref="H67:H74" si="28">IF(C67="","",SUM(C67:G67))</f>
        <v/>
      </c>
      <c r="K67" s="643" t="s">
        <v>199</v>
      </c>
      <c r="L67" s="361" t="str">
        <f t="shared" ref="L67:L74" si="29">L2</f>
        <v>A1</v>
      </c>
      <c r="M67" s="412"/>
      <c r="N67" s="412"/>
      <c r="O67" s="412"/>
      <c r="P67" s="412"/>
      <c r="Q67" s="412"/>
      <c r="R67" s="362" t="str">
        <f>IF(M67="","",SUM(M67:Q67))</f>
        <v/>
      </c>
    </row>
    <row r="68" spans="1:18" hidden="1" outlineLevel="1" x14ac:dyDescent="0.25">
      <c r="A68" s="481"/>
      <c r="B68" s="361" t="str">
        <f t="shared" si="27"/>
        <v>A2</v>
      </c>
      <c r="C68" s="401"/>
      <c r="D68" s="401"/>
      <c r="E68" s="401"/>
      <c r="F68" s="401"/>
      <c r="G68" s="401"/>
      <c r="H68" s="362" t="str">
        <f t="shared" si="28"/>
        <v/>
      </c>
      <c r="K68" s="481"/>
      <c r="L68" s="361" t="str">
        <f t="shared" si="29"/>
        <v>A2</v>
      </c>
      <c r="M68" s="412"/>
      <c r="N68" s="412"/>
      <c r="O68" s="412"/>
      <c r="P68" s="412"/>
      <c r="Q68" s="412"/>
      <c r="R68" s="362" t="str">
        <f t="shared" ref="R68:R74" si="30">IF(M68="","",SUM(M68:Q68))</f>
        <v/>
      </c>
    </row>
    <row r="69" spans="1:18" hidden="1" outlineLevel="1" x14ac:dyDescent="0.25">
      <c r="A69" s="481"/>
      <c r="B69" s="361" t="str">
        <f t="shared" si="27"/>
        <v>A3</v>
      </c>
      <c r="C69" s="401"/>
      <c r="D69" s="401"/>
      <c r="E69" s="401"/>
      <c r="F69" s="401"/>
      <c r="G69" s="401"/>
      <c r="H69" s="362" t="str">
        <f t="shared" si="28"/>
        <v/>
      </c>
      <c r="K69" s="481"/>
      <c r="L69" s="361" t="str">
        <f t="shared" si="29"/>
        <v>A3</v>
      </c>
      <c r="M69" s="412"/>
      <c r="N69" s="412"/>
      <c r="O69" s="412"/>
      <c r="P69" s="412"/>
      <c r="Q69" s="412"/>
      <c r="R69" s="362" t="str">
        <f t="shared" si="30"/>
        <v/>
      </c>
    </row>
    <row r="70" spans="1:18" hidden="1" outlineLevel="1" x14ac:dyDescent="0.25">
      <c r="A70" s="481"/>
      <c r="B70" s="361" t="str">
        <f t="shared" si="27"/>
        <v>A4</v>
      </c>
      <c r="C70" s="401"/>
      <c r="D70" s="401"/>
      <c r="E70" s="401"/>
      <c r="F70" s="401"/>
      <c r="G70" s="401"/>
      <c r="H70" s="362" t="str">
        <f t="shared" si="28"/>
        <v/>
      </c>
      <c r="K70" s="481"/>
      <c r="L70" s="361" t="str">
        <f t="shared" si="29"/>
        <v>A4</v>
      </c>
      <c r="M70" s="412"/>
      <c r="N70" s="412"/>
      <c r="O70" s="412"/>
      <c r="P70" s="412"/>
      <c r="Q70" s="412"/>
      <c r="R70" s="362" t="str">
        <f t="shared" si="30"/>
        <v/>
      </c>
    </row>
    <row r="71" spans="1:18" hidden="1" outlineLevel="1" x14ac:dyDescent="0.25">
      <c r="A71" s="481"/>
      <c r="B71" s="361" t="str">
        <f t="shared" si="27"/>
        <v>B1</v>
      </c>
      <c r="C71" s="401"/>
      <c r="D71" s="401"/>
      <c r="E71" s="401"/>
      <c r="F71" s="401"/>
      <c r="G71" s="401"/>
      <c r="H71" s="362" t="str">
        <f t="shared" si="28"/>
        <v/>
      </c>
      <c r="K71" s="481"/>
      <c r="L71" s="361" t="str">
        <f t="shared" si="29"/>
        <v>B1</v>
      </c>
      <c r="M71" s="412"/>
      <c r="N71" s="412"/>
      <c r="O71" s="412"/>
      <c r="P71" s="412"/>
      <c r="Q71" s="412"/>
      <c r="R71" s="362" t="str">
        <f t="shared" si="30"/>
        <v/>
      </c>
    </row>
    <row r="72" spans="1:18" hidden="1" outlineLevel="1" x14ac:dyDescent="0.25">
      <c r="A72" s="481"/>
      <c r="B72" s="361" t="str">
        <f t="shared" si="27"/>
        <v>B2</v>
      </c>
      <c r="C72" s="401"/>
      <c r="D72" s="401"/>
      <c r="E72" s="401"/>
      <c r="F72" s="401"/>
      <c r="G72" s="401"/>
      <c r="H72" s="362" t="str">
        <f t="shared" si="28"/>
        <v/>
      </c>
      <c r="K72" s="481"/>
      <c r="L72" s="361" t="str">
        <f t="shared" si="29"/>
        <v>B2</v>
      </c>
      <c r="M72" s="412"/>
      <c r="N72" s="412"/>
      <c r="O72" s="412"/>
      <c r="P72" s="412"/>
      <c r="Q72" s="412"/>
      <c r="R72" s="362" t="str">
        <f t="shared" si="30"/>
        <v/>
      </c>
    </row>
    <row r="73" spans="1:18" hidden="1" outlineLevel="1" x14ac:dyDescent="0.25">
      <c r="A73" s="481"/>
      <c r="B73" s="361" t="str">
        <f t="shared" si="27"/>
        <v>B3</v>
      </c>
      <c r="C73" s="401"/>
      <c r="D73" s="401"/>
      <c r="E73" s="401"/>
      <c r="F73" s="401"/>
      <c r="G73" s="401"/>
      <c r="H73" s="362" t="str">
        <f t="shared" si="28"/>
        <v/>
      </c>
      <c r="K73" s="481"/>
      <c r="L73" s="361" t="str">
        <f t="shared" si="29"/>
        <v>B3</v>
      </c>
      <c r="M73" s="412"/>
      <c r="N73" s="412"/>
      <c r="O73" s="412"/>
      <c r="P73" s="412"/>
      <c r="Q73" s="412"/>
      <c r="R73" s="362" t="str">
        <f t="shared" si="30"/>
        <v/>
      </c>
    </row>
    <row r="74" spans="1:18" hidden="1" outlineLevel="1" x14ac:dyDescent="0.25">
      <c r="A74" s="482"/>
      <c r="B74" s="361" t="str">
        <f t="shared" si="27"/>
        <v>B4</v>
      </c>
      <c r="C74" s="401"/>
      <c r="D74" s="401"/>
      <c r="E74" s="401"/>
      <c r="F74" s="401"/>
      <c r="G74" s="401"/>
      <c r="H74" s="362" t="str">
        <f t="shared" si="28"/>
        <v/>
      </c>
      <c r="K74" s="482"/>
      <c r="L74" s="361" t="str">
        <f t="shared" si="29"/>
        <v>B4</v>
      </c>
      <c r="M74" s="412">
        <v>2</v>
      </c>
      <c r="N74" s="412">
        <v>2</v>
      </c>
      <c r="O74" s="412">
        <v>2</v>
      </c>
      <c r="P74" s="412">
        <v>3</v>
      </c>
      <c r="Q74" s="412">
        <v>3</v>
      </c>
      <c r="R74" s="362">
        <f t="shared" si="30"/>
        <v>12</v>
      </c>
    </row>
    <row r="75" spans="1:18" hidden="1" outlineLevel="1" x14ac:dyDescent="0.25">
      <c r="C75" s="1">
        <f>COUNTIF(C67:C74,0)</f>
        <v>0</v>
      </c>
      <c r="D75" s="1">
        <f>COUNTIF(D67:D74,0)</f>
        <v>0</v>
      </c>
      <c r="E75" s="1">
        <f>COUNTIF(E67:E74,0)</f>
        <v>0</v>
      </c>
      <c r="F75" s="1">
        <f>COUNTIF(F67:F74,0)</f>
        <v>0</v>
      </c>
      <c r="G75" s="1">
        <f>COUNTIF(G67:G74,0)</f>
        <v>0</v>
      </c>
      <c r="H75" t="e">
        <f>AVERAGE(H67:H74)</f>
        <v>#DIV/0!</v>
      </c>
      <c r="M75" s="1">
        <f>COUNTIF(M67:M74,0)</f>
        <v>0</v>
      </c>
      <c r="N75" s="1">
        <f>COUNTIF(N67:N74,0)</f>
        <v>0</v>
      </c>
      <c r="O75" s="1">
        <f>COUNTIF(O67:O74,0)</f>
        <v>0</v>
      </c>
      <c r="P75" s="1">
        <f>COUNTIF(P67:P74,0)</f>
        <v>0</v>
      </c>
      <c r="Q75" s="1">
        <f>COUNTIF(Q67:Q74,0)</f>
        <v>0</v>
      </c>
      <c r="R75">
        <f>AVERAGE(R67:R74)</f>
        <v>12</v>
      </c>
    </row>
    <row r="76" spans="1:18" collapsed="1" x14ac:dyDescent="0.25">
      <c r="G76" s="13"/>
      <c r="Q76" s="13"/>
    </row>
    <row r="77" spans="1:18" x14ac:dyDescent="0.25">
      <c r="C77" s="644" t="s">
        <v>191</v>
      </c>
      <c r="D77" s="642"/>
      <c r="E77" s="644" t="s">
        <v>192</v>
      </c>
      <c r="F77" s="642"/>
      <c r="G77" s="644" t="s">
        <v>193</v>
      </c>
      <c r="H77" s="642"/>
      <c r="M77" s="644" t="s">
        <v>191</v>
      </c>
      <c r="N77" s="642"/>
      <c r="O77" s="644" t="s">
        <v>192</v>
      </c>
      <c r="P77" s="642"/>
      <c r="Q77" s="644" t="s">
        <v>193</v>
      </c>
      <c r="R77" s="642"/>
    </row>
    <row r="78" spans="1:18" x14ac:dyDescent="0.25">
      <c r="B78" s="67" t="str">
        <f>B7</f>
        <v>B2</v>
      </c>
      <c r="C78" s="642" t="e">
        <f>H88</f>
        <v>#DIV/0!</v>
      </c>
      <c r="D78" s="642"/>
      <c r="E78" s="642">
        <f>SUM(C88:G88)</f>
        <v>0</v>
      </c>
      <c r="F78" s="642"/>
      <c r="G78" s="13" t="e">
        <f>C78-E78/1000</f>
        <v>#DIV/0!</v>
      </c>
      <c r="H78">
        <f>COUNTA(H80:H87)-COUNTIF(H80:H87,"")</f>
        <v>0</v>
      </c>
      <c r="L78" s="67" t="str">
        <f>L7</f>
        <v>B2</v>
      </c>
      <c r="M78" s="642" t="e">
        <f>R88</f>
        <v>#DIV/0!</v>
      </c>
      <c r="N78" s="642"/>
      <c r="O78" s="642">
        <f>SUM(M88:Q88)</f>
        <v>0</v>
      </c>
      <c r="P78" s="642"/>
      <c r="Q78" s="13" t="e">
        <f>M78-O78/1000</f>
        <v>#DIV/0!</v>
      </c>
      <c r="R78">
        <f>COUNTA(R80:R87)-COUNTIF(R80:R87,"")</f>
        <v>0</v>
      </c>
    </row>
    <row r="79" spans="1:18" s="148" customFormat="1" ht="199.2" hidden="1" outlineLevel="1" x14ac:dyDescent="0.25">
      <c r="C79" s="363" t="s">
        <v>194</v>
      </c>
      <c r="D79" s="363" t="s">
        <v>195</v>
      </c>
      <c r="E79" s="363" t="s">
        <v>196</v>
      </c>
      <c r="F79" s="363" t="s">
        <v>197</v>
      </c>
      <c r="G79" s="363" t="s">
        <v>426</v>
      </c>
      <c r="H79" s="364" t="s">
        <v>198</v>
      </c>
      <c r="M79" s="363" t="s">
        <v>194</v>
      </c>
      <c r="N79" s="363" t="s">
        <v>195</v>
      </c>
      <c r="O79" s="363" t="s">
        <v>196</v>
      </c>
      <c r="P79" s="363" t="s">
        <v>197</v>
      </c>
      <c r="Q79" s="363" t="s">
        <v>426</v>
      </c>
      <c r="R79" s="364" t="s">
        <v>198</v>
      </c>
    </row>
    <row r="80" spans="1:18" s="148" customFormat="1" hidden="1" outlineLevel="1" x14ac:dyDescent="0.25">
      <c r="A80" s="645" t="s">
        <v>199</v>
      </c>
      <c r="B80" s="365" t="str">
        <f t="shared" ref="B80:B87" si="31">B2</f>
        <v>A1</v>
      </c>
      <c r="C80" s="402"/>
      <c r="D80" s="402"/>
      <c r="E80" s="402"/>
      <c r="F80" s="402"/>
      <c r="G80" s="402"/>
      <c r="H80" s="366" t="str">
        <f t="shared" ref="H80:H87" si="32">IF(C80="","",SUM(C80:G80))</f>
        <v/>
      </c>
      <c r="K80" s="645" t="s">
        <v>199</v>
      </c>
      <c r="L80" s="365" t="str">
        <f t="shared" ref="L80:L87" si="33">L2</f>
        <v>A1</v>
      </c>
      <c r="M80" s="413"/>
      <c r="N80" s="413"/>
      <c r="O80" s="413"/>
      <c r="P80" s="413"/>
      <c r="Q80" s="413"/>
      <c r="R80" s="366" t="str">
        <f t="shared" ref="R80:R87" si="34">IF(M80="","",SUM(M80:Q80))</f>
        <v/>
      </c>
    </row>
    <row r="81" spans="1:18" s="148" customFormat="1" hidden="1" outlineLevel="1" x14ac:dyDescent="0.25">
      <c r="A81" s="646"/>
      <c r="B81" s="365" t="str">
        <f t="shared" si="31"/>
        <v>A2</v>
      </c>
      <c r="C81" s="402"/>
      <c r="D81" s="402"/>
      <c r="E81" s="402"/>
      <c r="F81" s="402"/>
      <c r="G81" s="402"/>
      <c r="H81" s="366" t="str">
        <f t="shared" si="32"/>
        <v/>
      </c>
      <c r="K81" s="646"/>
      <c r="L81" s="365" t="str">
        <f t="shared" si="33"/>
        <v>A2</v>
      </c>
      <c r="M81" s="413"/>
      <c r="N81" s="413"/>
      <c r="O81" s="413"/>
      <c r="P81" s="413"/>
      <c r="Q81" s="413"/>
      <c r="R81" s="366" t="str">
        <f t="shared" si="34"/>
        <v/>
      </c>
    </row>
    <row r="82" spans="1:18" s="148" customFormat="1" hidden="1" outlineLevel="1" x14ac:dyDescent="0.25">
      <c r="A82" s="646"/>
      <c r="B82" s="365" t="str">
        <f t="shared" si="31"/>
        <v>A3</v>
      </c>
      <c r="C82" s="402"/>
      <c r="D82" s="402"/>
      <c r="E82" s="402"/>
      <c r="F82" s="402"/>
      <c r="G82" s="402"/>
      <c r="H82" s="366" t="str">
        <f t="shared" si="32"/>
        <v/>
      </c>
      <c r="K82" s="646"/>
      <c r="L82" s="365" t="str">
        <f t="shared" si="33"/>
        <v>A3</v>
      </c>
      <c r="M82" s="413"/>
      <c r="N82" s="413"/>
      <c r="O82" s="413"/>
      <c r="P82" s="413"/>
      <c r="Q82" s="413"/>
      <c r="R82" s="366" t="str">
        <f t="shared" si="34"/>
        <v/>
      </c>
    </row>
    <row r="83" spans="1:18" s="148" customFormat="1" hidden="1" outlineLevel="1" x14ac:dyDescent="0.25">
      <c r="A83" s="646"/>
      <c r="B83" s="365" t="str">
        <f t="shared" si="31"/>
        <v>A4</v>
      </c>
      <c r="C83" s="402"/>
      <c r="D83" s="402"/>
      <c r="E83" s="402"/>
      <c r="F83" s="402"/>
      <c r="G83" s="402"/>
      <c r="H83" s="366" t="str">
        <f t="shared" si="32"/>
        <v/>
      </c>
      <c r="K83" s="646"/>
      <c r="L83" s="365" t="str">
        <f t="shared" si="33"/>
        <v>A4</v>
      </c>
      <c r="M83" s="413"/>
      <c r="N83" s="413"/>
      <c r="O83" s="413"/>
      <c r="P83" s="413"/>
      <c r="Q83" s="413"/>
      <c r="R83" s="366" t="str">
        <f t="shared" si="34"/>
        <v/>
      </c>
    </row>
    <row r="84" spans="1:18" s="148" customFormat="1" hidden="1" outlineLevel="1" x14ac:dyDescent="0.25">
      <c r="A84" s="646"/>
      <c r="B84" s="365" t="str">
        <f t="shared" si="31"/>
        <v>B1</v>
      </c>
      <c r="C84" s="402"/>
      <c r="D84" s="402"/>
      <c r="E84" s="402"/>
      <c r="F84" s="402"/>
      <c r="G84" s="402"/>
      <c r="H84" s="366" t="str">
        <f t="shared" si="32"/>
        <v/>
      </c>
      <c r="K84" s="646"/>
      <c r="L84" s="365" t="str">
        <f t="shared" si="33"/>
        <v>B1</v>
      </c>
      <c r="M84" s="413"/>
      <c r="N84" s="413"/>
      <c r="O84" s="413"/>
      <c r="P84" s="413"/>
      <c r="Q84" s="413"/>
      <c r="R84" s="366" t="str">
        <f t="shared" si="34"/>
        <v/>
      </c>
    </row>
    <row r="85" spans="1:18" s="148" customFormat="1" hidden="1" outlineLevel="1" x14ac:dyDescent="0.25">
      <c r="A85" s="646"/>
      <c r="B85" s="365" t="str">
        <f t="shared" si="31"/>
        <v>B2</v>
      </c>
      <c r="C85" s="402"/>
      <c r="D85" s="402"/>
      <c r="E85" s="402"/>
      <c r="F85" s="402"/>
      <c r="G85" s="402"/>
      <c r="H85" s="366" t="str">
        <f t="shared" si="32"/>
        <v/>
      </c>
      <c r="I85" s="367"/>
      <c r="K85" s="646"/>
      <c r="L85" s="365" t="str">
        <f t="shared" si="33"/>
        <v>B2</v>
      </c>
      <c r="M85" s="413"/>
      <c r="N85" s="413"/>
      <c r="O85" s="413"/>
      <c r="P85" s="413"/>
      <c r="Q85" s="413"/>
      <c r="R85" s="366" t="str">
        <f t="shared" si="34"/>
        <v/>
      </c>
    </row>
    <row r="86" spans="1:18" s="148" customFormat="1" hidden="1" outlineLevel="1" x14ac:dyDescent="0.25">
      <c r="A86" s="646"/>
      <c r="B86" s="365" t="str">
        <f t="shared" si="31"/>
        <v>B3</v>
      </c>
      <c r="C86" s="402"/>
      <c r="D86" s="402"/>
      <c r="E86" s="402"/>
      <c r="F86" s="402"/>
      <c r="G86" s="402"/>
      <c r="H86" s="366" t="str">
        <f t="shared" si="32"/>
        <v/>
      </c>
      <c r="K86" s="646"/>
      <c r="L86" s="365" t="str">
        <f t="shared" si="33"/>
        <v>B3</v>
      </c>
      <c r="M86" s="413"/>
      <c r="N86" s="413"/>
      <c r="O86" s="413"/>
      <c r="P86" s="413"/>
      <c r="Q86" s="413"/>
      <c r="R86" s="366" t="str">
        <f t="shared" si="34"/>
        <v/>
      </c>
    </row>
    <row r="87" spans="1:18" s="148" customFormat="1" hidden="1" outlineLevel="1" x14ac:dyDescent="0.25">
      <c r="A87" s="647"/>
      <c r="B87" s="365" t="str">
        <f t="shared" si="31"/>
        <v>B4</v>
      </c>
      <c r="C87" s="402"/>
      <c r="D87" s="402"/>
      <c r="E87" s="402"/>
      <c r="F87" s="402"/>
      <c r="G87" s="402"/>
      <c r="H87" s="366" t="str">
        <f t="shared" si="32"/>
        <v/>
      </c>
      <c r="K87" s="647"/>
      <c r="L87" s="365" t="str">
        <f t="shared" si="33"/>
        <v>B4</v>
      </c>
      <c r="M87" s="413"/>
      <c r="N87" s="413"/>
      <c r="O87" s="413"/>
      <c r="P87" s="413"/>
      <c r="Q87" s="413"/>
      <c r="R87" s="366" t="str">
        <f t="shared" si="34"/>
        <v/>
      </c>
    </row>
    <row r="88" spans="1:18" s="148" customFormat="1" hidden="1" outlineLevel="1" x14ac:dyDescent="0.25">
      <c r="C88" s="149">
        <f>COUNTIF(C80:C87,0)</f>
        <v>0</v>
      </c>
      <c r="D88" s="149">
        <f>COUNTIF(D80:D87,0)</f>
        <v>0</v>
      </c>
      <c r="E88" s="149">
        <f>COUNTIF(E80:E87,0)</f>
        <v>0</v>
      </c>
      <c r="F88" s="149">
        <f>COUNTIF(F80:F87,0)</f>
        <v>0</v>
      </c>
      <c r="G88" s="149">
        <f>COUNTIF(G80:G87,0)</f>
        <v>0</v>
      </c>
      <c r="H88" s="148" t="e">
        <f>AVERAGE(H80:H87)</f>
        <v>#DIV/0!</v>
      </c>
      <c r="M88" s="149">
        <f>COUNTIF(M80:M87,0)</f>
        <v>0</v>
      </c>
      <c r="N88" s="149">
        <f>COUNTIF(N80:N87,0)</f>
        <v>0</v>
      </c>
      <c r="O88" s="149">
        <f>COUNTIF(O80:O87,0)</f>
        <v>0</v>
      </c>
      <c r="P88" s="149">
        <f>COUNTIF(P80:P87,0)</f>
        <v>0</v>
      </c>
      <c r="Q88" s="149">
        <f>COUNTIF(Q80:Q87,0)</f>
        <v>0</v>
      </c>
      <c r="R88" s="148" t="e">
        <f>AVERAGE(R80:R87)</f>
        <v>#DIV/0!</v>
      </c>
    </row>
    <row r="89" spans="1:18" collapsed="1" x14ac:dyDescent="0.25">
      <c r="G89" s="13"/>
      <c r="Q89" s="13"/>
    </row>
    <row r="90" spans="1:18" x14ac:dyDescent="0.25">
      <c r="C90" s="644" t="s">
        <v>191</v>
      </c>
      <c r="D90" s="642"/>
      <c r="E90" s="644" t="s">
        <v>192</v>
      </c>
      <c r="F90" s="642"/>
      <c r="G90" s="644" t="s">
        <v>193</v>
      </c>
      <c r="H90" s="642"/>
      <c r="M90" s="644" t="s">
        <v>191</v>
      </c>
      <c r="N90" s="642"/>
      <c r="O90" s="644" t="s">
        <v>192</v>
      </c>
      <c r="P90" s="642"/>
      <c r="Q90" s="644" t="s">
        <v>193</v>
      </c>
      <c r="R90" s="642"/>
    </row>
    <row r="91" spans="1:18" x14ac:dyDescent="0.25">
      <c r="B91" s="67" t="str">
        <f>B8</f>
        <v>B3</v>
      </c>
      <c r="C91" s="642" t="e">
        <f>H101</f>
        <v>#DIV/0!</v>
      </c>
      <c r="D91" s="642"/>
      <c r="E91" s="642">
        <f>SUM(C101:G101)</f>
        <v>0</v>
      </c>
      <c r="F91" s="642"/>
      <c r="G91" s="13" t="e">
        <f>C91-E91/1000</f>
        <v>#DIV/0!</v>
      </c>
      <c r="H91">
        <f>COUNTA(H93:H100)-COUNTIF(H93:H100,"")</f>
        <v>0</v>
      </c>
      <c r="L91" s="67" t="str">
        <f>L8</f>
        <v>B3</v>
      </c>
      <c r="M91" s="642" t="e">
        <f>R101</f>
        <v>#DIV/0!</v>
      </c>
      <c r="N91" s="642"/>
      <c r="O91" s="642">
        <f>SUM(M101:Q101)</f>
        <v>0</v>
      </c>
      <c r="P91" s="642"/>
      <c r="Q91" s="13" t="e">
        <f>M91-O91/1000</f>
        <v>#DIV/0!</v>
      </c>
      <c r="R91">
        <f>COUNTA(R93:R100)-COUNTIF(R93:R100,"")</f>
        <v>0</v>
      </c>
    </row>
    <row r="92" spans="1:18" ht="199.2" hidden="1" outlineLevel="2" x14ac:dyDescent="0.25">
      <c r="C92" s="360" t="s">
        <v>194</v>
      </c>
      <c r="D92" s="360" t="s">
        <v>195</v>
      </c>
      <c r="E92" s="360" t="s">
        <v>196</v>
      </c>
      <c r="F92" s="360" t="s">
        <v>197</v>
      </c>
      <c r="G92" s="360" t="s">
        <v>426</v>
      </c>
      <c r="H92" s="291" t="s">
        <v>198</v>
      </c>
      <c r="M92" s="360" t="s">
        <v>194</v>
      </c>
      <c r="N92" s="360" t="s">
        <v>195</v>
      </c>
      <c r="O92" s="360" t="s">
        <v>196</v>
      </c>
      <c r="P92" s="360" t="s">
        <v>197</v>
      </c>
      <c r="Q92" s="360" t="s">
        <v>426</v>
      </c>
      <c r="R92" s="291" t="s">
        <v>198</v>
      </c>
    </row>
    <row r="93" spans="1:18" hidden="1" outlineLevel="2" x14ac:dyDescent="0.25">
      <c r="A93" s="643" t="s">
        <v>199</v>
      </c>
      <c r="B93" s="361" t="str">
        <f t="shared" ref="B93:B100" si="35">B2</f>
        <v>A1</v>
      </c>
      <c r="C93" s="403"/>
      <c r="D93" s="403"/>
      <c r="E93" s="403"/>
      <c r="F93" s="403"/>
      <c r="G93" s="403"/>
      <c r="H93" s="362" t="str">
        <f t="shared" ref="H93:H100" si="36">IF(C93="","",SUM(C93:G93))</f>
        <v/>
      </c>
      <c r="K93" s="643" t="s">
        <v>199</v>
      </c>
      <c r="L93" s="361" t="str">
        <f t="shared" ref="L93:L100" si="37">L2</f>
        <v>A1</v>
      </c>
      <c r="M93" s="412"/>
      <c r="N93" s="412"/>
      <c r="O93" s="412"/>
      <c r="P93" s="412"/>
      <c r="Q93" s="412"/>
      <c r="R93" s="362" t="str">
        <f t="shared" ref="R93:R100" si="38">IF(M93="","",SUM(M93:Q93))</f>
        <v/>
      </c>
    </row>
    <row r="94" spans="1:18" hidden="1" outlineLevel="2" x14ac:dyDescent="0.25">
      <c r="A94" s="481"/>
      <c r="B94" s="361" t="str">
        <f t="shared" si="35"/>
        <v>A2</v>
      </c>
      <c r="C94" s="403"/>
      <c r="D94" s="403"/>
      <c r="E94" s="403"/>
      <c r="F94" s="403"/>
      <c r="G94" s="403"/>
      <c r="H94" s="362" t="str">
        <f t="shared" si="36"/>
        <v/>
      </c>
      <c r="K94" s="481"/>
      <c r="L94" s="361" t="str">
        <f t="shared" si="37"/>
        <v>A2</v>
      </c>
      <c r="M94" s="412"/>
      <c r="N94" s="412"/>
      <c r="O94" s="412"/>
      <c r="P94" s="412"/>
      <c r="Q94" s="412"/>
      <c r="R94" s="362" t="str">
        <f t="shared" si="38"/>
        <v/>
      </c>
    </row>
    <row r="95" spans="1:18" hidden="1" outlineLevel="2" x14ac:dyDescent="0.25">
      <c r="A95" s="481"/>
      <c r="B95" s="361" t="str">
        <f t="shared" si="35"/>
        <v>A3</v>
      </c>
      <c r="C95" s="403"/>
      <c r="D95" s="403"/>
      <c r="E95" s="403"/>
      <c r="F95" s="403"/>
      <c r="G95" s="403"/>
      <c r="H95" s="362" t="str">
        <f t="shared" si="36"/>
        <v/>
      </c>
      <c r="K95" s="481"/>
      <c r="L95" s="361" t="str">
        <f t="shared" si="37"/>
        <v>A3</v>
      </c>
      <c r="M95" s="412"/>
      <c r="N95" s="412"/>
      <c r="O95" s="412"/>
      <c r="P95" s="412"/>
      <c r="Q95" s="412"/>
      <c r="R95" s="362" t="str">
        <f t="shared" si="38"/>
        <v/>
      </c>
    </row>
    <row r="96" spans="1:18" hidden="1" outlineLevel="2" x14ac:dyDescent="0.25">
      <c r="A96" s="481"/>
      <c r="B96" s="361" t="str">
        <f t="shared" si="35"/>
        <v>A4</v>
      </c>
      <c r="C96" s="403"/>
      <c r="D96" s="403"/>
      <c r="E96" s="403"/>
      <c r="F96" s="403"/>
      <c r="G96" s="403"/>
      <c r="H96" s="362" t="str">
        <f t="shared" si="36"/>
        <v/>
      </c>
      <c r="K96" s="481"/>
      <c r="L96" s="361" t="str">
        <f t="shared" si="37"/>
        <v>A4</v>
      </c>
      <c r="M96" s="412"/>
      <c r="N96" s="412"/>
      <c r="O96" s="412"/>
      <c r="P96" s="412"/>
      <c r="Q96" s="412"/>
      <c r="R96" s="362" t="str">
        <f t="shared" si="38"/>
        <v/>
      </c>
    </row>
    <row r="97" spans="1:18" hidden="1" outlineLevel="2" x14ac:dyDescent="0.25">
      <c r="A97" s="481"/>
      <c r="B97" s="361" t="str">
        <f t="shared" si="35"/>
        <v>B1</v>
      </c>
      <c r="C97" s="403"/>
      <c r="D97" s="403"/>
      <c r="E97" s="403"/>
      <c r="F97" s="403"/>
      <c r="G97" s="403"/>
      <c r="H97" s="362" t="str">
        <f t="shared" si="36"/>
        <v/>
      </c>
      <c r="K97" s="481"/>
      <c r="L97" s="361" t="str">
        <f t="shared" si="37"/>
        <v>B1</v>
      </c>
      <c r="M97" s="412"/>
      <c r="N97" s="412"/>
      <c r="O97" s="412"/>
      <c r="P97" s="412"/>
      <c r="Q97" s="412"/>
      <c r="R97" s="362" t="str">
        <f t="shared" si="38"/>
        <v/>
      </c>
    </row>
    <row r="98" spans="1:18" hidden="1" outlineLevel="2" x14ac:dyDescent="0.25">
      <c r="A98" s="481"/>
      <c r="B98" s="361" t="str">
        <f t="shared" si="35"/>
        <v>B2</v>
      </c>
      <c r="C98" s="403"/>
      <c r="D98" s="403"/>
      <c r="E98" s="403"/>
      <c r="F98" s="403"/>
      <c r="G98" s="403"/>
      <c r="H98" s="362" t="str">
        <f t="shared" si="36"/>
        <v/>
      </c>
      <c r="K98" s="481"/>
      <c r="L98" s="361" t="str">
        <f t="shared" si="37"/>
        <v>B2</v>
      </c>
      <c r="M98" s="412"/>
      <c r="N98" s="412"/>
      <c r="O98" s="412"/>
      <c r="P98" s="412"/>
      <c r="Q98" s="412"/>
      <c r="R98" s="362" t="str">
        <f t="shared" si="38"/>
        <v/>
      </c>
    </row>
    <row r="99" spans="1:18" hidden="1" outlineLevel="2" x14ac:dyDescent="0.25">
      <c r="A99" s="481"/>
      <c r="B99" s="361" t="str">
        <f t="shared" si="35"/>
        <v>B3</v>
      </c>
      <c r="C99" s="403"/>
      <c r="D99" s="403"/>
      <c r="E99" s="403"/>
      <c r="F99" s="403"/>
      <c r="G99" s="403"/>
      <c r="H99" s="362" t="str">
        <f t="shared" si="36"/>
        <v/>
      </c>
      <c r="I99" s="19"/>
      <c r="K99" s="481"/>
      <c r="L99" s="361" t="str">
        <f t="shared" si="37"/>
        <v>B3</v>
      </c>
      <c r="M99" s="412"/>
      <c r="N99" s="412"/>
      <c r="O99" s="412"/>
      <c r="P99" s="412"/>
      <c r="Q99" s="412"/>
      <c r="R99" s="362" t="str">
        <f t="shared" si="38"/>
        <v/>
      </c>
    </row>
    <row r="100" spans="1:18" hidden="1" outlineLevel="2" x14ac:dyDescent="0.25">
      <c r="A100" s="482"/>
      <c r="B100" s="361" t="str">
        <f t="shared" si="35"/>
        <v>B4</v>
      </c>
      <c r="C100" s="403"/>
      <c r="D100" s="403"/>
      <c r="E100" s="403"/>
      <c r="F100" s="403"/>
      <c r="G100" s="403"/>
      <c r="H100" s="362" t="str">
        <f t="shared" si="36"/>
        <v/>
      </c>
      <c r="K100" s="482"/>
      <c r="L100" s="361" t="str">
        <f t="shared" si="37"/>
        <v>B4</v>
      </c>
      <c r="M100" s="412"/>
      <c r="N100" s="412"/>
      <c r="O100" s="412"/>
      <c r="P100" s="412"/>
      <c r="Q100" s="412"/>
      <c r="R100" s="362" t="str">
        <f t="shared" si="38"/>
        <v/>
      </c>
    </row>
    <row r="101" spans="1:18" hidden="1" outlineLevel="2" x14ac:dyDescent="0.25">
      <c r="C101" s="1">
        <f>COUNTIF(C93:C100,0)</f>
        <v>0</v>
      </c>
      <c r="D101" s="1">
        <f>COUNTIF(D93:D100,0)</f>
        <v>0</v>
      </c>
      <c r="E101" s="1">
        <f>COUNTIF(E93:E100,0)</f>
        <v>0</v>
      </c>
      <c r="F101" s="1">
        <f>COUNTIF(F93:F100,0)</f>
        <v>0</v>
      </c>
      <c r="G101" s="1">
        <f>COUNTIF(G93:G100,0)</f>
        <v>0</v>
      </c>
      <c r="H101" t="e">
        <f>AVERAGE(H93:H100)</f>
        <v>#DIV/0!</v>
      </c>
      <c r="M101" s="1">
        <f>COUNTIF(M93:M100,0)</f>
        <v>0</v>
      </c>
      <c r="N101" s="1">
        <f>COUNTIF(N93:N100,0)</f>
        <v>0</v>
      </c>
      <c r="O101" s="1">
        <f>COUNTIF(O93:O100,0)</f>
        <v>0</v>
      </c>
      <c r="P101" s="1">
        <f>COUNTIF(P93:P100,0)</f>
        <v>0</v>
      </c>
      <c r="Q101" s="1">
        <f>COUNTIF(Q93:Q100,0)</f>
        <v>0</v>
      </c>
      <c r="R101" t="e">
        <f>AVERAGE(R93:R100)</f>
        <v>#DIV/0!</v>
      </c>
    </row>
    <row r="102" spans="1:18" collapsed="1" x14ac:dyDescent="0.25">
      <c r="G102" s="13"/>
      <c r="Q102" s="13"/>
    </row>
    <row r="103" spans="1:18" x14ac:dyDescent="0.25">
      <c r="C103" s="641" t="s">
        <v>191</v>
      </c>
      <c r="D103" s="639"/>
      <c r="E103" s="641" t="s">
        <v>192</v>
      </c>
      <c r="F103" s="639"/>
      <c r="G103" s="641" t="s">
        <v>193</v>
      </c>
      <c r="H103" s="639"/>
      <c r="M103" s="641" t="s">
        <v>191</v>
      </c>
      <c r="N103" s="639"/>
      <c r="O103" s="641" t="s">
        <v>192</v>
      </c>
      <c r="P103" s="639"/>
      <c r="Q103" s="641" t="s">
        <v>193</v>
      </c>
      <c r="R103" s="639"/>
    </row>
    <row r="104" spans="1:18" x14ac:dyDescent="0.25">
      <c r="B104" s="67" t="str">
        <f>B9</f>
        <v>B4</v>
      </c>
      <c r="C104" s="639" t="e">
        <f>H114</f>
        <v>#DIV/0!</v>
      </c>
      <c r="D104" s="639"/>
      <c r="E104" s="639">
        <f>SUM(C114:G114)</f>
        <v>0</v>
      </c>
      <c r="F104" s="639"/>
      <c r="G104" s="13" t="e">
        <f>C104-E104/1000</f>
        <v>#DIV/0!</v>
      </c>
      <c r="H104">
        <f>COUNTA(H106:H113)-COUNTIF(H106:H113,"")</f>
        <v>0</v>
      </c>
      <c r="L104" s="67" t="str">
        <f>L9</f>
        <v>B4</v>
      </c>
      <c r="M104" s="639" t="e">
        <f>R114</f>
        <v>#DIV/0!</v>
      </c>
      <c r="N104" s="639"/>
      <c r="O104" s="639">
        <f>SUM(M114:Q114)</f>
        <v>0</v>
      </c>
      <c r="P104" s="639"/>
      <c r="Q104" s="13" t="e">
        <f>M104-O104/1000</f>
        <v>#DIV/0!</v>
      </c>
      <c r="R104">
        <f>COUNTA(R106:R113)-COUNTIF(R106:R113,"")</f>
        <v>0</v>
      </c>
    </row>
    <row r="105" spans="1:18" ht="199.2" hidden="1" outlineLevel="1" x14ac:dyDescent="0.25">
      <c r="C105" s="370" t="s">
        <v>194</v>
      </c>
      <c r="D105" s="370" t="s">
        <v>195</v>
      </c>
      <c r="E105" s="370" t="s">
        <v>196</v>
      </c>
      <c r="F105" s="370" t="s">
        <v>197</v>
      </c>
      <c r="G105" s="370" t="s">
        <v>426</v>
      </c>
      <c r="H105" s="371" t="s">
        <v>198</v>
      </c>
      <c r="M105" s="370" t="s">
        <v>194</v>
      </c>
      <c r="N105" s="370" t="s">
        <v>195</v>
      </c>
      <c r="O105" s="370" t="s">
        <v>196</v>
      </c>
      <c r="P105" s="370" t="s">
        <v>197</v>
      </c>
      <c r="Q105" s="370" t="s">
        <v>426</v>
      </c>
      <c r="R105" s="371" t="s">
        <v>198</v>
      </c>
    </row>
    <row r="106" spans="1:18" hidden="1" outlineLevel="1" x14ac:dyDescent="0.25">
      <c r="A106" s="640" t="s">
        <v>199</v>
      </c>
      <c r="B106" s="369" t="str">
        <f t="shared" ref="B106:B113" si="39">B2</f>
        <v>A1</v>
      </c>
      <c r="C106" s="404"/>
      <c r="D106" s="404"/>
      <c r="E106" s="404"/>
      <c r="F106" s="404"/>
      <c r="G106" s="404"/>
      <c r="H106" s="368" t="str">
        <f t="shared" ref="H106:H113" si="40">IF(C106="","",SUM(C106:G106))</f>
        <v/>
      </c>
      <c r="K106" s="640" t="s">
        <v>199</v>
      </c>
      <c r="L106" s="369" t="str">
        <f t="shared" ref="L106:L113" si="41">L2</f>
        <v>A1</v>
      </c>
      <c r="M106" s="412"/>
      <c r="N106" s="412"/>
      <c r="O106" s="412"/>
      <c r="P106" s="412"/>
      <c r="Q106" s="412"/>
      <c r="R106" s="368" t="str">
        <f t="shared" ref="R106:R113" si="42">IF(M106="","",SUM(M106:Q106))</f>
        <v/>
      </c>
    </row>
    <row r="107" spans="1:18" hidden="1" outlineLevel="1" x14ac:dyDescent="0.25">
      <c r="A107" s="481"/>
      <c r="B107" s="369" t="str">
        <f t="shared" si="39"/>
        <v>A2</v>
      </c>
      <c r="C107" s="404"/>
      <c r="D107" s="404"/>
      <c r="E107" s="404"/>
      <c r="F107" s="404"/>
      <c r="G107" s="404"/>
      <c r="H107" s="368" t="str">
        <f t="shared" si="40"/>
        <v/>
      </c>
      <c r="K107" s="481"/>
      <c r="L107" s="369" t="str">
        <f t="shared" si="41"/>
        <v>A2</v>
      </c>
      <c r="M107" s="412"/>
      <c r="N107" s="412"/>
      <c r="O107" s="412"/>
      <c r="P107" s="412"/>
      <c r="Q107" s="412"/>
      <c r="R107" s="368" t="str">
        <f t="shared" si="42"/>
        <v/>
      </c>
    </row>
    <row r="108" spans="1:18" hidden="1" outlineLevel="1" x14ac:dyDescent="0.25">
      <c r="A108" s="481"/>
      <c r="B108" s="369" t="str">
        <f t="shared" si="39"/>
        <v>A3</v>
      </c>
      <c r="C108" s="404"/>
      <c r="D108" s="404"/>
      <c r="E108" s="404"/>
      <c r="F108" s="404"/>
      <c r="G108" s="404"/>
      <c r="H108" s="368" t="str">
        <f t="shared" si="40"/>
        <v/>
      </c>
      <c r="K108" s="481"/>
      <c r="L108" s="369" t="str">
        <f t="shared" si="41"/>
        <v>A3</v>
      </c>
      <c r="M108" s="412"/>
      <c r="N108" s="412"/>
      <c r="O108" s="412"/>
      <c r="P108" s="412"/>
      <c r="Q108" s="412"/>
      <c r="R108" s="368" t="str">
        <f t="shared" si="42"/>
        <v/>
      </c>
    </row>
    <row r="109" spans="1:18" hidden="1" outlineLevel="1" x14ac:dyDescent="0.25">
      <c r="A109" s="481"/>
      <c r="B109" s="369" t="str">
        <f t="shared" si="39"/>
        <v>A4</v>
      </c>
      <c r="C109" s="404"/>
      <c r="D109" s="404"/>
      <c r="E109" s="404"/>
      <c r="F109" s="404"/>
      <c r="G109" s="404"/>
      <c r="H109" s="368" t="str">
        <f t="shared" si="40"/>
        <v/>
      </c>
      <c r="K109" s="481"/>
      <c r="L109" s="369" t="str">
        <f t="shared" si="41"/>
        <v>A4</v>
      </c>
      <c r="M109" s="412"/>
      <c r="N109" s="412"/>
      <c r="O109" s="412"/>
      <c r="P109" s="412"/>
      <c r="Q109" s="412"/>
      <c r="R109" s="368" t="str">
        <f t="shared" si="42"/>
        <v/>
      </c>
    </row>
    <row r="110" spans="1:18" hidden="1" outlineLevel="1" x14ac:dyDescent="0.25">
      <c r="A110" s="481"/>
      <c r="B110" s="369" t="str">
        <f t="shared" si="39"/>
        <v>B1</v>
      </c>
      <c r="C110" s="404"/>
      <c r="D110" s="404"/>
      <c r="E110" s="404"/>
      <c r="F110" s="404"/>
      <c r="G110" s="404"/>
      <c r="H110" s="368" t="str">
        <f t="shared" si="40"/>
        <v/>
      </c>
      <c r="K110" s="481"/>
      <c r="L110" s="369" t="str">
        <f t="shared" si="41"/>
        <v>B1</v>
      </c>
      <c r="M110" s="412"/>
      <c r="N110" s="412"/>
      <c r="O110" s="412"/>
      <c r="P110" s="412"/>
      <c r="Q110" s="412"/>
      <c r="R110" s="368" t="str">
        <f t="shared" si="42"/>
        <v/>
      </c>
    </row>
    <row r="111" spans="1:18" hidden="1" outlineLevel="1" x14ac:dyDescent="0.25">
      <c r="A111" s="481"/>
      <c r="B111" s="369" t="str">
        <f t="shared" si="39"/>
        <v>B2</v>
      </c>
      <c r="C111" s="404"/>
      <c r="D111" s="404"/>
      <c r="E111" s="404"/>
      <c r="F111" s="404"/>
      <c r="G111" s="404"/>
      <c r="H111" s="368" t="str">
        <f t="shared" si="40"/>
        <v/>
      </c>
      <c r="K111" s="481"/>
      <c r="L111" s="369" t="str">
        <f t="shared" si="41"/>
        <v>B2</v>
      </c>
      <c r="M111" s="412"/>
      <c r="N111" s="412"/>
      <c r="O111" s="412"/>
      <c r="P111" s="412"/>
      <c r="Q111" s="412"/>
      <c r="R111" s="368" t="str">
        <f t="shared" si="42"/>
        <v/>
      </c>
    </row>
    <row r="112" spans="1:18" hidden="1" outlineLevel="1" x14ac:dyDescent="0.25">
      <c r="A112" s="481"/>
      <c r="B112" s="369" t="str">
        <f t="shared" si="39"/>
        <v>B3</v>
      </c>
      <c r="C112" s="404"/>
      <c r="D112" s="404"/>
      <c r="E112" s="404"/>
      <c r="F112" s="404"/>
      <c r="G112" s="404"/>
      <c r="H112" s="368" t="str">
        <f t="shared" si="40"/>
        <v/>
      </c>
      <c r="K112" s="481"/>
      <c r="L112" s="369" t="str">
        <f t="shared" si="41"/>
        <v>B3</v>
      </c>
      <c r="M112" s="412"/>
      <c r="N112" s="412"/>
      <c r="O112" s="412"/>
      <c r="P112" s="412"/>
      <c r="Q112" s="412"/>
      <c r="R112" s="368" t="str">
        <f t="shared" si="42"/>
        <v/>
      </c>
    </row>
    <row r="113" spans="1:18" hidden="1" outlineLevel="1" x14ac:dyDescent="0.25">
      <c r="A113" s="482"/>
      <c r="B113" s="369" t="str">
        <f t="shared" si="39"/>
        <v>B4</v>
      </c>
      <c r="C113" s="405"/>
      <c r="D113" s="405"/>
      <c r="E113" s="405"/>
      <c r="F113" s="405"/>
      <c r="G113" s="405"/>
      <c r="H113" s="368" t="str">
        <f t="shared" si="40"/>
        <v/>
      </c>
      <c r="K113" s="482"/>
      <c r="L113" s="369" t="str">
        <f t="shared" si="41"/>
        <v>B4</v>
      </c>
      <c r="M113" s="412"/>
      <c r="N113" s="412"/>
      <c r="O113" s="412"/>
      <c r="P113" s="412"/>
      <c r="Q113" s="412"/>
      <c r="R113" s="368" t="str">
        <f t="shared" si="42"/>
        <v/>
      </c>
    </row>
    <row r="114" spans="1:18" hidden="1" outlineLevel="1" x14ac:dyDescent="0.25">
      <c r="C114" s="1">
        <f>COUNTIF(C106:C113,0)</f>
        <v>0</v>
      </c>
      <c r="D114" s="1">
        <f>COUNTIF(D106:D113,0)</f>
        <v>0</v>
      </c>
      <c r="E114" s="1">
        <f>COUNTIF(E106:E113,0)</f>
        <v>0</v>
      </c>
      <c r="F114" s="1">
        <f>COUNTIF(F106:F113,0)</f>
        <v>0</v>
      </c>
      <c r="G114" s="1">
        <f>COUNTIF(G106:G113,0)</f>
        <v>0</v>
      </c>
      <c r="H114" t="e">
        <f>AVERAGE(H106:H113)</f>
        <v>#DIV/0!</v>
      </c>
      <c r="M114" s="1">
        <f>COUNTIF(M106:M113,0)</f>
        <v>0</v>
      </c>
      <c r="N114" s="1">
        <f>COUNTIF(N106:N113,0)</f>
        <v>0</v>
      </c>
      <c r="O114" s="1">
        <f>COUNTIF(O106:O113,0)</f>
        <v>0</v>
      </c>
      <c r="P114" s="1">
        <f>COUNTIF(P106:P113,0)</f>
        <v>0</v>
      </c>
      <c r="Q114" s="1">
        <f>COUNTIF(Q106:Q113,0)</f>
        <v>0</v>
      </c>
      <c r="R114" t="e">
        <f>AVERAGE(R106:R113)</f>
        <v>#DIV/0!</v>
      </c>
    </row>
    <row r="115" spans="1:18" collapsed="1" x14ac:dyDescent="0.25"/>
  </sheetData>
  <mergeCells count="144">
    <mergeCell ref="C3:D3"/>
    <mergeCell ref="E3:F3"/>
    <mergeCell ref="M3:N3"/>
    <mergeCell ref="O3:P3"/>
    <mergeCell ref="W3:X3"/>
    <mergeCell ref="Y3:Z3"/>
    <mergeCell ref="C2:D2"/>
    <mergeCell ref="E2:F2"/>
    <mergeCell ref="M2:N2"/>
    <mergeCell ref="O2:P2"/>
    <mergeCell ref="W2:X2"/>
    <mergeCell ref="Y2:Z2"/>
    <mergeCell ref="C5:D5"/>
    <mergeCell ref="E5:F5"/>
    <mergeCell ref="M5:N5"/>
    <mergeCell ref="O5:P5"/>
    <mergeCell ref="W5:X5"/>
    <mergeCell ref="Y5:Z5"/>
    <mergeCell ref="C4:D4"/>
    <mergeCell ref="E4:F4"/>
    <mergeCell ref="M4:N4"/>
    <mergeCell ref="O4:P4"/>
    <mergeCell ref="W4:X4"/>
    <mergeCell ref="Y4:Z4"/>
    <mergeCell ref="C7:D7"/>
    <mergeCell ref="E7:F7"/>
    <mergeCell ref="M7:N7"/>
    <mergeCell ref="O7:P7"/>
    <mergeCell ref="W7:X7"/>
    <mergeCell ref="Y7:Z7"/>
    <mergeCell ref="C6:D6"/>
    <mergeCell ref="E6:F6"/>
    <mergeCell ref="M6:N6"/>
    <mergeCell ref="O6:P6"/>
    <mergeCell ref="W6:X6"/>
    <mergeCell ref="Y6:Z6"/>
    <mergeCell ref="C9:D9"/>
    <mergeCell ref="E9:F9"/>
    <mergeCell ref="M9:N9"/>
    <mergeCell ref="O9:P9"/>
    <mergeCell ref="W9:X9"/>
    <mergeCell ref="Y9:Z9"/>
    <mergeCell ref="C8:D8"/>
    <mergeCell ref="E8:F8"/>
    <mergeCell ref="M8:N8"/>
    <mergeCell ref="O8:P8"/>
    <mergeCell ref="W8:X8"/>
    <mergeCell ref="Y8:Z8"/>
    <mergeCell ref="Q25:R25"/>
    <mergeCell ref="C13:D13"/>
    <mergeCell ref="E13:F13"/>
    <mergeCell ref="M13:N13"/>
    <mergeCell ref="O13:P13"/>
    <mergeCell ref="A15:A22"/>
    <mergeCell ref="K15:K22"/>
    <mergeCell ref="C12:D12"/>
    <mergeCell ref="E12:F12"/>
    <mergeCell ref="G12:H12"/>
    <mergeCell ref="M12:N12"/>
    <mergeCell ref="O12:P12"/>
    <mergeCell ref="Q12:R12"/>
    <mergeCell ref="C26:D26"/>
    <mergeCell ref="E26:F26"/>
    <mergeCell ref="M26:N26"/>
    <mergeCell ref="O26:P26"/>
    <mergeCell ref="A28:A35"/>
    <mergeCell ref="K28:K35"/>
    <mergeCell ref="C25:D25"/>
    <mergeCell ref="E25:F25"/>
    <mergeCell ref="G25:H25"/>
    <mergeCell ref="M25:N25"/>
    <mergeCell ref="O25:P25"/>
    <mergeCell ref="Q51:R51"/>
    <mergeCell ref="C39:D39"/>
    <mergeCell ref="E39:F39"/>
    <mergeCell ref="M39:N39"/>
    <mergeCell ref="O39:P39"/>
    <mergeCell ref="A41:A48"/>
    <mergeCell ref="K41:K48"/>
    <mergeCell ref="C38:D38"/>
    <mergeCell ref="E38:F38"/>
    <mergeCell ref="G38:H38"/>
    <mergeCell ref="M38:N38"/>
    <mergeCell ref="O38:P38"/>
    <mergeCell ref="Q38:R38"/>
    <mergeCell ref="C52:D52"/>
    <mergeCell ref="E52:F52"/>
    <mergeCell ref="M52:N52"/>
    <mergeCell ref="O52:P52"/>
    <mergeCell ref="A54:A61"/>
    <mergeCell ref="K54:K61"/>
    <mergeCell ref="C51:D51"/>
    <mergeCell ref="E51:F51"/>
    <mergeCell ref="G51:H51"/>
    <mergeCell ref="M51:N51"/>
    <mergeCell ref="O51:P51"/>
    <mergeCell ref="Q77:R77"/>
    <mergeCell ref="C65:D65"/>
    <mergeCell ref="E65:F65"/>
    <mergeCell ref="M65:N65"/>
    <mergeCell ref="O65:P65"/>
    <mergeCell ref="A67:A74"/>
    <mergeCell ref="K67:K74"/>
    <mergeCell ref="C64:D64"/>
    <mergeCell ref="E64:F64"/>
    <mergeCell ref="G64:H64"/>
    <mergeCell ref="M64:N64"/>
    <mergeCell ref="O64:P64"/>
    <mergeCell ref="Q64:R64"/>
    <mergeCell ref="C78:D78"/>
    <mergeCell ref="E78:F78"/>
    <mergeCell ref="M78:N78"/>
    <mergeCell ref="O78:P78"/>
    <mergeCell ref="A80:A87"/>
    <mergeCell ref="K80:K87"/>
    <mergeCell ref="C77:D77"/>
    <mergeCell ref="E77:F77"/>
    <mergeCell ref="G77:H77"/>
    <mergeCell ref="M77:N77"/>
    <mergeCell ref="O77:P77"/>
    <mergeCell ref="Q103:R103"/>
    <mergeCell ref="C91:D91"/>
    <mergeCell ref="E91:F91"/>
    <mergeCell ref="M91:N91"/>
    <mergeCell ref="O91:P91"/>
    <mergeCell ref="A93:A100"/>
    <mergeCell ref="K93:K100"/>
    <mergeCell ref="C90:D90"/>
    <mergeCell ref="E90:F90"/>
    <mergeCell ref="G90:H90"/>
    <mergeCell ref="M90:N90"/>
    <mergeCell ref="O90:P90"/>
    <mergeCell ref="Q90:R90"/>
    <mergeCell ref="C104:D104"/>
    <mergeCell ref="E104:F104"/>
    <mergeCell ref="M104:N104"/>
    <mergeCell ref="O104:P104"/>
    <mergeCell ref="A106:A113"/>
    <mergeCell ref="K106:K113"/>
    <mergeCell ref="C103:D103"/>
    <mergeCell ref="E103:F103"/>
    <mergeCell ref="G103:H103"/>
    <mergeCell ref="M103:N103"/>
    <mergeCell ref="O103:P103"/>
  </mergeCells>
  <conditionalFormatting sqref="C23:G23 C36:G36 C49:G49 C75:G75 C88:G88 C101:G101 C62:G62">
    <cfRule type="cellIs" dxfId="3" priority="10" stopIfTrue="1" operator="greaterThan">
      <formula>1</formula>
    </cfRule>
  </conditionalFormatting>
  <conditionalFormatting sqref="C114:G114">
    <cfRule type="cellIs" dxfId="2" priority="6" stopIfTrue="1" operator="greaterThan">
      <formula>1</formula>
    </cfRule>
  </conditionalFormatting>
  <conditionalFormatting sqref="M23:Q23 M36:Q36 M49:Q49 M75:Q75 M88:Q88 M101:Q101 M62:Q62">
    <cfRule type="cellIs" dxfId="1" priority="5" stopIfTrue="1" operator="greaterThan">
      <formula>1</formula>
    </cfRule>
  </conditionalFormatting>
  <conditionalFormatting sqref="M114:Q114">
    <cfRule type="cellIs" dxfId="0" priority="1" stopIfTrue="1" operator="greaterThan">
      <formula>1</formula>
    </cfRule>
  </conditionalFormatting>
  <dataValidations count="1">
    <dataValidation type="list" allowBlank="1" showInputMessage="1" showErrorMessage="1" sqref="C106:G113 M93:Q100 M80:Q87 C93:G100 C80:G87 M67:Q74 M54:Q61 C67:G74 M41:Q48 C54:G61 M28:Q35 C41:G48 C28:G35 M15:Q22 C15:G22 M106:Q113">
      <formula1>"0,1,2,3,4"</formula1>
    </dataValidation>
  </dataValidations>
  <printOptions horizontalCentered="1" verticalCentered="1"/>
  <pageMargins left="0.19685039370078741" right="0.19685039370078741" top="0.39370078740157483" bottom="0.39370078740157483" header="0.39370078740157483" footer="0.39370078740157483"/>
  <pageSetup paperSize="9" scale="50" orientation="landscape" horizontalDpi="300" verticalDpi="300" r:id="rId1"/>
  <headerFooter alignWithMargins="0">
    <oddFooter>&amp;C&amp;G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O77"/>
  <sheetViews>
    <sheetView view="pageBreakPreview" zoomScaleNormal="100" workbookViewId="0">
      <selection activeCell="N28" sqref="N28"/>
    </sheetView>
  </sheetViews>
  <sheetFormatPr baseColWidth="10" defaultRowHeight="15" customHeight="1" x14ac:dyDescent="0.25"/>
  <cols>
    <col min="1" max="1" width="7.44140625" customWidth="1"/>
    <col min="2" max="2" width="18.5546875" customWidth="1"/>
    <col min="3" max="3" width="17.44140625" customWidth="1"/>
    <col min="4" max="4" width="4.88671875" customWidth="1"/>
    <col min="5" max="5" width="7.44140625" customWidth="1"/>
    <col min="6" max="6" width="18.5546875" customWidth="1"/>
    <col min="7" max="7" width="17.44140625" customWidth="1"/>
    <col min="8" max="8" width="5.6640625" customWidth="1"/>
    <col min="9" max="9" width="18.5546875" bestFit="1" customWidth="1"/>
    <col min="10" max="13" width="2" bestFit="1" customWidth="1"/>
    <col min="257" max="257" width="7.44140625" customWidth="1"/>
    <col min="258" max="258" width="18.5546875" customWidth="1"/>
    <col min="259" max="259" width="17.44140625" customWidth="1"/>
    <col min="260" max="260" width="4.88671875" customWidth="1"/>
    <col min="261" max="261" width="7.44140625" customWidth="1"/>
    <col min="262" max="262" width="18.5546875" customWidth="1"/>
    <col min="263" max="263" width="17.44140625" customWidth="1"/>
    <col min="264" max="264" width="5.6640625" customWidth="1"/>
    <col min="265" max="265" width="17.33203125" customWidth="1"/>
    <col min="266" max="269" width="2" bestFit="1" customWidth="1"/>
    <col min="513" max="513" width="7.44140625" customWidth="1"/>
    <col min="514" max="514" width="18.5546875" customWidth="1"/>
    <col min="515" max="515" width="17.44140625" customWidth="1"/>
    <col min="516" max="516" width="4.88671875" customWidth="1"/>
    <col min="517" max="517" width="7.44140625" customWidth="1"/>
    <col min="518" max="518" width="18.5546875" customWidth="1"/>
    <col min="519" max="519" width="17.44140625" customWidth="1"/>
    <col min="520" max="520" width="5.6640625" customWidth="1"/>
    <col min="521" max="521" width="17.33203125" customWidth="1"/>
    <col min="522" max="525" width="2" bestFit="1" customWidth="1"/>
    <col min="769" max="769" width="7.44140625" customWidth="1"/>
    <col min="770" max="770" width="18.5546875" customWidth="1"/>
    <col min="771" max="771" width="17.44140625" customWidth="1"/>
    <col min="772" max="772" width="4.88671875" customWidth="1"/>
    <col min="773" max="773" width="7.44140625" customWidth="1"/>
    <col min="774" max="774" width="18.5546875" customWidth="1"/>
    <col min="775" max="775" width="17.44140625" customWidth="1"/>
    <col min="776" max="776" width="5.6640625" customWidth="1"/>
    <col min="777" max="777" width="17.33203125" customWidth="1"/>
    <col min="778" max="781" width="2" bestFit="1" customWidth="1"/>
    <col min="1025" max="1025" width="7.44140625" customWidth="1"/>
    <col min="1026" max="1026" width="18.5546875" customWidth="1"/>
    <col min="1027" max="1027" width="17.44140625" customWidth="1"/>
    <col min="1028" max="1028" width="4.88671875" customWidth="1"/>
    <col min="1029" max="1029" width="7.44140625" customWidth="1"/>
    <col min="1030" max="1030" width="18.5546875" customWidth="1"/>
    <col min="1031" max="1031" width="17.44140625" customWidth="1"/>
    <col min="1032" max="1032" width="5.6640625" customWidth="1"/>
    <col min="1033" max="1033" width="17.33203125" customWidth="1"/>
    <col min="1034" max="1037" width="2" bestFit="1" customWidth="1"/>
    <col min="1281" max="1281" width="7.44140625" customWidth="1"/>
    <col min="1282" max="1282" width="18.5546875" customWidth="1"/>
    <col min="1283" max="1283" width="17.44140625" customWidth="1"/>
    <col min="1284" max="1284" width="4.88671875" customWidth="1"/>
    <col min="1285" max="1285" width="7.44140625" customWidth="1"/>
    <col min="1286" max="1286" width="18.5546875" customWidth="1"/>
    <col min="1287" max="1287" width="17.44140625" customWidth="1"/>
    <col min="1288" max="1288" width="5.6640625" customWidth="1"/>
    <col min="1289" max="1289" width="17.33203125" customWidth="1"/>
    <col min="1290" max="1293" width="2" bestFit="1" customWidth="1"/>
    <col min="1537" max="1537" width="7.44140625" customWidth="1"/>
    <col min="1538" max="1538" width="18.5546875" customWidth="1"/>
    <col min="1539" max="1539" width="17.44140625" customWidth="1"/>
    <col min="1540" max="1540" width="4.88671875" customWidth="1"/>
    <col min="1541" max="1541" width="7.44140625" customWidth="1"/>
    <col min="1542" max="1542" width="18.5546875" customWidth="1"/>
    <col min="1543" max="1543" width="17.44140625" customWidth="1"/>
    <col min="1544" max="1544" width="5.6640625" customWidth="1"/>
    <col min="1545" max="1545" width="17.33203125" customWidth="1"/>
    <col min="1546" max="1549" width="2" bestFit="1" customWidth="1"/>
    <col min="1793" max="1793" width="7.44140625" customWidth="1"/>
    <col min="1794" max="1794" width="18.5546875" customWidth="1"/>
    <col min="1795" max="1795" width="17.44140625" customWidth="1"/>
    <col min="1796" max="1796" width="4.88671875" customWidth="1"/>
    <col min="1797" max="1797" width="7.44140625" customWidth="1"/>
    <col min="1798" max="1798" width="18.5546875" customWidth="1"/>
    <col min="1799" max="1799" width="17.44140625" customWidth="1"/>
    <col min="1800" max="1800" width="5.6640625" customWidth="1"/>
    <col min="1801" max="1801" width="17.33203125" customWidth="1"/>
    <col min="1802" max="1805" width="2" bestFit="1" customWidth="1"/>
    <col min="2049" max="2049" width="7.44140625" customWidth="1"/>
    <col min="2050" max="2050" width="18.5546875" customWidth="1"/>
    <col min="2051" max="2051" width="17.44140625" customWidth="1"/>
    <col min="2052" max="2052" width="4.88671875" customWidth="1"/>
    <col min="2053" max="2053" width="7.44140625" customWidth="1"/>
    <col min="2054" max="2054" width="18.5546875" customWidth="1"/>
    <col min="2055" max="2055" width="17.44140625" customWidth="1"/>
    <col min="2056" max="2056" width="5.6640625" customWidth="1"/>
    <col min="2057" max="2057" width="17.33203125" customWidth="1"/>
    <col min="2058" max="2061" width="2" bestFit="1" customWidth="1"/>
    <col min="2305" max="2305" width="7.44140625" customWidth="1"/>
    <col min="2306" max="2306" width="18.5546875" customWidth="1"/>
    <col min="2307" max="2307" width="17.44140625" customWidth="1"/>
    <col min="2308" max="2308" width="4.88671875" customWidth="1"/>
    <col min="2309" max="2309" width="7.44140625" customWidth="1"/>
    <col min="2310" max="2310" width="18.5546875" customWidth="1"/>
    <col min="2311" max="2311" width="17.44140625" customWidth="1"/>
    <col min="2312" max="2312" width="5.6640625" customWidth="1"/>
    <col min="2313" max="2313" width="17.33203125" customWidth="1"/>
    <col min="2314" max="2317" width="2" bestFit="1" customWidth="1"/>
    <col min="2561" max="2561" width="7.44140625" customWidth="1"/>
    <col min="2562" max="2562" width="18.5546875" customWidth="1"/>
    <col min="2563" max="2563" width="17.44140625" customWidth="1"/>
    <col min="2564" max="2564" width="4.88671875" customWidth="1"/>
    <col min="2565" max="2565" width="7.44140625" customWidth="1"/>
    <col min="2566" max="2566" width="18.5546875" customWidth="1"/>
    <col min="2567" max="2567" width="17.44140625" customWidth="1"/>
    <col min="2568" max="2568" width="5.6640625" customWidth="1"/>
    <col min="2569" max="2569" width="17.33203125" customWidth="1"/>
    <col min="2570" max="2573" width="2" bestFit="1" customWidth="1"/>
    <col min="2817" max="2817" width="7.44140625" customWidth="1"/>
    <col min="2818" max="2818" width="18.5546875" customWidth="1"/>
    <col min="2819" max="2819" width="17.44140625" customWidth="1"/>
    <col min="2820" max="2820" width="4.88671875" customWidth="1"/>
    <col min="2821" max="2821" width="7.44140625" customWidth="1"/>
    <col min="2822" max="2822" width="18.5546875" customWidth="1"/>
    <col min="2823" max="2823" width="17.44140625" customWidth="1"/>
    <col min="2824" max="2824" width="5.6640625" customWidth="1"/>
    <col min="2825" max="2825" width="17.33203125" customWidth="1"/>
    <col min="2826" max="2829" width="2" bestFit="1" customWidth="1"/>
    <col min="3073" max="3073" width="7.44140625" customWidth="1"/>
    <col min="3074" max="3074" width="18.5546875" customWidth="1"/>
    <col min="3075" max="3075" width="17.44140625" customWidth="1"/>
    <col min="3076" max="3076" width="4.88671875" customWidth="1"/>
    <col min="3077" max="3077" width="7.44140625" customWidth="1"/>
    <col min="3078" max="3078" width="18.5546875" customWidth="1"/>
    <col min="3079" max="3079" width="17.44140625" customWidth="1"/>
    <col min="3080" max="3080" width="5.6640625" customWidth="1"/>
    <col min="3081" max="3081" width="17.33203125" customWidth="1"/>
    <col min="3082" max="3085" width="2" bestFit="1" customWidth="1"/>
    <col min="3329" max="3329" width="7.44140625" customWidth="1"/>
    <col min="3330" max="3330" width="18.5546875" customWidth="1"/>
    <col min="3331" max="3331" width="17.44140625" customWidth="1"/>
    <col min="3332" max="3332" width="4.88671875" customWidth="1"/>
    <col min="3333" max="3333" width="7.44140625" customWidth="1"/>
    <col min="3334" max="3334" width="18.5546875" customWidth="1"/>
    <col min="3335" max="3335" width="17.44140625" customWidth="1"/>
    <col min="3336" max="3336" width="5.6640625" customWidth="1"/>
    <col min="3337" max="3337" width="17.33203125" customWidth="1"/>
    <col min="3338" max="3341" width="2" bestFit="1" customWidth="1"/>
    <col min="3585" max="3585" width="7.44140625" customWidth="1"/>
    <col min="3586" max="3586" width="18.5546875" customWidth="1"/>
    <col min="3587" max="3587" width="17.44140625" customWidth="1"/>
    <col min="3588" max="3588" width="4.88671875" customWidth="1"/>
    <col min="3589" max="3589" width="7.44140625" customWidth="1"/>
    <col min="3590" max="3590" width="18.5546875" customWidth="1"/>
    <col min="3591" max="3591" width="17.44140625" customWidth="1"/>
    <col min="3592" max="3592" width="5.6640625" customWidth="1"/>
    <col min="3593" max="3593" width="17.33203125" customWidth="1"/>
    <col min="3594" max="3597" width="2" bestFit="1" customWidth="1"/>
    <col min="3841" max="3841" width="7.44140625" customWidth="1"/>
    <col min="3842" max="3842" width="18.5546875" customWidth="1"/>
    <col min="3843" max="3843" width="17.44140625" customWidth="1"/>
    <col min="3844" max="3844" width="4.88671875" customWidth="1"/>
    <col min="3845" max="3845" width="7.44140625" customWidth="1"/>
    <col min="3846" max="3846" width="18.5546875" customWidth="1"/>
    <col min="3847" max="3847" width="17.44140625" customWidth="1"/>
    <col min="3848" max="3848" width="5.6640625" customWidth="1"/>
    <col min="3849" max="3849" width="17.33203125" customWidth="1"/>
    <col min="3850" max="3853" width="2" bestFit="1" customWidth="1"/>
    <col min="4097" max="4097" width="7.44140625" customWidth="1"/>
    <col min="4098" max="4098" width="18.5546875" customWidth="1"/>
    <col min="4099" max="4099" width="17.44140625" customWidth="1"/>
    <col min="4100" max="4100" width="4.88671875" customWidth="1"/>
    <col min="4101" max="4101" width="7.44140625" customWidth="1"/>
    <col min="4102" max="4102" width="18.5546875" customWidth="1"/>
    <col min="4103" max="4103" width="17.44140625" customWidth="1"/>
    <col min="4104" max="4104" width="5.6640625" customWidth="1"/>
    <col min="4105" max="4105" width="17.33203125" customWidth="1"/>
    <col min="4106" max="4109" width="2" bestFit="1" customWidth="1"/>
    <col min="4353" max="4353" width="7.44140625" customWidth="1"/>
    <col min="4354" max="4354" width="18.5546875" customWidth="1"/>
    <col min="4355" max="4355" width="17.44140625" customWidth="1"/>
    <col min="4356" max="4356" width="4.88671875" customWidth="1"/>
    <col min="4357" max="4357" width="7.44140625" customWidth="1"/>
    <col min="4358" max="4358" width="18.5546875" customWidth="1"/>
    <col min="4359" max="4359" width="17.44140625" customWidth="1"/>
    <col min="4360" max="4360" width="5.6640625" customWidth="1"/>
    <col min="4361" max="4361" width="17.33203125" customWidth="1"/>
    <col min="4362" max="4365" width="2" bestFit="1" customWidth="1"/>
    <col min="4609" max="4609" width="7.44140625" customWidth="1"/>
    <col min="4610" max="4610" width="18.5546875" customWidth="1"/>
    <col min="4611" max="4611" width="17.44140625" customWidth="1"/>
    <col min="4612" max="4612" width="4.88671875" customWidth="1"/>
    <col min="4613" max="4613" width="7.44140625" customWidth="1"/>
    <col min="4614" max="4614" width="18.5546875" customWidth="1"/>
    <col min="4615" max="4615" width="17.44140625" customWidth="1"/>
    <col min="4616" max="4616" width="5.6640625" customWidth="1"/>
    <col min="4617" max="4617" width="17.33203125" customWidth="1"/>
    <col min="4618" max="4621" width="2" bestFit="1" customWidth="1"/>
    <col min="4865" max="4865" width="7.44140625" customWidth="1"/>
    <col min="4866" max="4866" width="18.5546875" customWidth="1"/>
    <col min="4867" max="4867" width="17.44140625" customWidth="1"/>
    <col min="4868" max="4868" width="4.88671875" customWidth="1"/>
    <col min="4869" max="4869" width="7.44140625" customWidth="1"/>
    <col min="4870" max="4870" width="18.5546875" customWidth="1"/>
    <col min="4871" max="4871" width="17.44140625" customWidth="1"/>
    <col min="4872" max="4872" width="5.6640625" customWidth="1"/>
    <col min="4873" max="4873" width="17.33203125" customWidth="1"/>
    <col min="4874" max="4877" width="2" bestFit="1" customWidth="1"/>
    <col min="5121" max="5121" width="7.44140625" customWidth="1"/>
    <col min="5122" max="5122" width="18.5546875" customWidth="1"/>
    <col min="5123" max="5123" width="17.44140625" customWidth="1"/>
    <col min="5124" max="5124" width="4.88671875" customWidth="1"/>
    <col min="5125" max="5125" width="7.44140625" customWidth="1"/>
    <col min="5126" max="5126" width="18.5546875" customWidth="1"/>
    <col min="5127" max="5127" width="17.44140625" customWidth="1"/>
    <col min="5128" max="5128" width="5.6640625" customWidth="1"/>
    <col min="5129" max="5129" width="17.33203125" customWidth="1"/>
    <col min="5130" max="5133" width="2" bestFit="1" customWidth="1"/>
    <col min="5377" max="5377" width="7.44140625" customWidth="1"/>
    <col min="5378" max="5378" width="18.5546875" customWidth="1"/>
    <col min="5379" max="5379" width="17.44140625" customWidth="1"/>
    <col min="5380" max="5380" width="4.88671875" customWidth="1"/>
    <col min="5381" max="5381" width="7.44140625" customWidth="1"/>
    <col min="5382" max="5382" width="18.5546875" customWidth="1"/>
    <col min="5383" max="5383" width="17.44140625" customWidth="1"/>
    <col min="5384" max="5384" width="5.6640625" customWidth="1"/>
    <col min="5385" max="5385" width="17.33203125" customWidth="1"/>
    <col min="5386" max="5389" width="2" bestFit="1" customWidth="1"/>
    <col min="5633" max="5633" width="7.44140625" customWidth="1"/>
    <col min="5634" max="5634" width="18.5546875" customWidth="1"/>
    <col min="5635" max="5635" width="17.44140625" customWidth="1"/>
    <col min="5636" max="5636" width="4.88671875" customWidth="1"/>
    <col min="5637" max="5637" width="7.44140625" customWidth="1"/>
    <col min="5638" max="5638" width="18.5546875" customWidth="1"/>
    <col min="5639" max="5639" width="17.44140625" customWidth="1"/>
    <col min="5640" max="5640" width="5.6640625" customWidth="1"/>
    <col min="5641" max="5641" width="17.33203125" customWidth="1"/>
    <col min="5642" max="5645" width="2" bestFit="1" customWidth="1"/>
    <col min="5889" max="5889" width="7.44140625" customWidth="1"/>
    <col min="5890" max="5890" width="18.5546875" customWidth="1"/>
    <col min="5891" max="5891" width="17.44140625" customWidth="1"/>
    <col min="5892" max="5892" width="4.88671875" customWidth="1"/>
    <col min="5893" max="5893" width="7.44140625" customWidth="1"/>
    <col min="5894" max="5894" width="18.5546875" customWidth="1"/>
    <col min="5895" max="5895" width="17.44140625" customWidth="1"/>
    <col min="5896" max="5896" width="5.6640625" customWidth="1"/>
    <col min="5897" max="5897" width="17.33203125" customWidth="1"/>
    <col min="5898" max="5901" width="2" bestFit="1" customWidth="1"/>
    <col min="6145" max="6145" width="7.44140625" customWidth="1"/>
    <col min="6146" max="6146" width="18.5546875" customWidth="1"/>
    <col min="6147" max="6147" width="17.44140625" customWidth="1"/>
    <col min="6148" max="6148" width="4.88671875" customWidth="1"/>
    <col min="6149" max="6149" width="7.44140625" customWidth="1"/>
    <col min="6150" max="6150" width="18.5546875" customWidth="1"/>
    <col min="6151" max="6151" width="17.44140625" customWidth="1"/>
    <col min="6152" max="6152" width="5.6640625" customWidth="1"/>
    <col min="6153" max="6153" width="17.33203125" customWidth="1"/>
    <col min="6154" max="6157" width="2" bestFit="1" customWidth="1"/>
    <col min="6401" max="6401" width="7.44140625" customWidth="1"/>
    <col min="6402" max="6402" width="18.5546875" customWidth="1"/>
    <col min="6403" max="6403" width="17.44140625" customWidth="1"/>
    <col min="6404" max="6404" width="4.88671875" customWidth="1"/>
    <col min="6405" max="6405" width="7.44140625" customWidth="1"/>
    <col min="6406" max="6406" width="18.5546875" customWidth="1"/>
    <col min="6407" max="6407" width="17.44140625" customWidth="1"/>
    <col min="6408" max="6408" width="5.6640625" customWidth="1"/>
    <col min="6409" max="6409" width="17.33203125" customWidth="1"/>
    <col min="6410" max="6413" width="2" bestFit="1" customWidth="1"/>
    <col min="6657" max="6657" width="7.44140625" customWidth="1"/>
    <col min="6658" max="6658" width="18.5546875" customWidth="1"/>
    <col min="6659" max="6659" width="17.44140625" customWidth="1"/>
    <col min="6660" max="6660" width="4.88671875" customWidth="1"/>
    <col min="6661" max="6661" width="7.44140625" customWidth="1"/>
    <col min="6662" max="6662" width="18.5546875" customWidth="1"/>
    <col min="6663" max="6663" width="17.44140625" customWidth="1"/>
    <col min="6664" max="6664" width="5.6640625" customWidth="1"/>
    <col min="6665" max="6665" width="17.33203125" customWidth="1"/>
    <col min="6666" max="6669" width="2" bestFit="1" customWidth="1"/>
    <col min="6913" max="6913" width="7.44140625" customWidth="1"/>
    <col min="6914" max="6914" width="18.5546875" customWidth="1"/>
    <col min="6915" max="6915" width="17.44140625" customWidth="1"/>
    <col min="6916" max="6916" width="4.88671875" customWidth="1"/>
    <col min="6917" max="6917" width="7.44140625" customWidth="1"/>
    <col min="6918" max="6918" width="18.5546875" customWidth="1"/>
    <col min="6919" max="6919" width="17.44140625" customWidth="1"/>
    <col min="6920" max="6920" width="5.6640625" customWidth="1"/>
    <col min="6921" max="6921" width="17.33203125" customWidth="1"/>
    <col min="6922" max="6925" width="2" bestFit="1" customWidth="1"/>
    <col min="7169" max="7169" width="7.44140625" customWidth="1"/>
    <col min="7170" max="7170" width="18.5546875" customWidth="1"/>
    <col min="7171" max="7171" width="17.44140625" customWidth="1"/>
    <col min="7172" max="7172" width="4.88671875" customWidth="1"/>
    <col min="7173" max="7173" width="7.44140625" customWidth="1"/>
    <col min="7174" max="7174" width="18.5546875" customWidth="1"/>
    <col min="7175" max="7175" width="17.44140625" customWidth="1"/>
    <col min="7176" max="7176" width="5.6640625" customWidth="1"/>
    <col min="7177" max="7177" width="17.33203125" customWidth="1"/>
    <col min="7178" max="7181" width="2" bestFit="1" customWidth="1"/>
    <col min="7425" max="7425" width="7.44140625" customWidth="1"/>
    <col min="7426" max="7426" width="18.5546875" customWidth="1"/>
    <col min="7427" max="7427" width="17.44140625" customWidth="1"/>
    <col min="7428" max="7428" width="4.88671875" customWidth="1"/>
    <col min="7429" max="7429" width="7.44140625" customWidth="1"/>
    <col min="7430" max="7430" width="18.5546875" customWidth="1"/>
    <col min="7431" max="7431" width="17.44140625" customWidth="1"/>
    <col min="7432" max="7432" width="5.6640625" customWidth="1"/>
    <col min="7433" max="7433" width="17.33203125" customWidth="1"/>
    <col min="7434" max="7437" width="2" bestFit="1" customWidth="1"/>
    <col min="7681" max="7681" width="7.44140625" customWidth="1"/>
    <col min="7682" max="7682" width="18.5546875" customWidth="1"/>
    <col min="7683" max="7683" width="17.44140625" customWidth="1"/>
    <col min="7684" max="7684" width="4.88671875" customWidth="1"/>
    <col min="7685" max="7685" width="7.44140625" customWidth="1"/>
    <col min="7686" max="7686" width="18.5546875" customWidth="1"/>
    <col min="7687" max="7687" width="17.44140625" customWidth="1"/>
    <col min="7688" max="7688" width="5.6640625" customWidth="1"/>
    <col min="7689" max="7689" width="17.33203125" customWidth="1"/>
    <col min="7690" max="7693" width="2" bestFit="1" customWidth="1"/>
    <col min="7937" max="7937" width="7.44140625" customWidth="1"/>
    <col min="7938" max="7938" width="18.5546875" customWidth="1"/>
    <col min="7939" max="7939" width="17.44140625" customWidth="1"/>
    <col min="7940" max="7940" width="4.88671875" customWidth="1"/>
    <col min="7941" max="7941" width="7.44140625" customWidth="1"/>
    <col min="7942" max="7942" width="18.5546875" customWidth="1"/>
    <col min="7943" max="7943" width="17.44140625" customWidth="1"/>
    <col min="7944" max="7944" width="5.6640625" customWidth="1"/>
    <col min="7945" max="7945" width="17.33203125" customWidth="1"/>
    <col min="7946" max="7949" width="2" bestFit="1" customWidth="1"/>
    <col min="8193" max="8193" width="7.44140625" customWidth="1"/>
    <col min="8194" max="8194" width="18.5546875" customWidth="1"/>
    <col min="8195" max="8195" width="17.44140625" customWidth="1"/>
    <col min="8196" max="8196" width="4.88671875" customWidth="1"/>
    <col min="8197" max="8197" width="7.44140625" customWidth="1"/>
    <col min="8198" max="8198" width="18.5546875" customWidth="1"/>
    <col min="8199" max="8199" width="17.44140625" customWidth="1"/>
    <col min="8200" max="8200" width="5.6640625" customWidth="1"/>
    <col min="8201" max="8201" width="17.33203125" customWidth="1"/>
    <col min="8202" max="8205" width="2" bestFit="1" customWidth="1"/>
    <col min="8449" max="8449" width="7.44140625" customWidth="1"/>
    <col min="8450" max="8450" width="18.5546875" customWidth="1"/>
    <col min="8451" max="8451" width="17.44140625" customWidth="1"/>
    <col min="8452" max="8452" width="4.88671875" customWidth="1"/>
    <col min="8453" max="8453" width="7.44140625" customWidth="1"/>
    <col min="8454" max="8454" width="18.5546875" customWidth="1"/>
    <col min="8455" max="8455" width="17.44140625" customWidth="1"/>
    <col min="8456" max="8456" width="5.6640625" customWidth="1"/>
    <col min="8457" max="8457" width="17.33203125" customWidth="1"/>
    <col min="8458" max="8461" width="2" bestFit="1" customWidth="1"/>
    <col min="8705" max="8705" width="7.44140625" customWidth="1"/>
    <col min="8706" max="8706" width="18.5546875" customWidth="1"/>
    <col min="8707" max="8707" width="17.44140625" customWidth="1"/>
    <col min="8708" max="8708" width="4.88671875" customWidth="1"/>
    <col min="8709" max="8709" width="7.44140625" customWidth="1"/>
    <col min="8710" max="8710" width="18.5546875" customWidth="1"/>
    <col min="8711" max="8711" width="17.44140625" customWidth="1"/>
    <col min="8712" max="8712" width="5.6640625" customWidth="1"/>
    <col min="8713" max="8713" width="17.33203125" customWidth="1"/>
    <col min="8714" max="8717" width="2" bestFit="1" customWidth="1"/>
    <col min="8961" max="8961" width="7.44140625" customWidth="1"/>
    <col min="8962" max="8962" width="18.5546875" customWidth="1"/>
    <col min="8963" max="8963" width="17.44140625" customWidth="1"/>
    <col min="8964" max="8964" width="4.88671875" customWidth="1"/>
    <col min="8965" max="8965" width="7.44140625" customWidth="1"/>
    <col min="8966" max="8966" width="18.5546875" customWidth="1"/>
    <col min="8967" max="8967" width="17.44140625" customWidth="1"/>
    <col min="8968" max="8968" width="5.6640625" customWidth="1"/>
    <col min="8969" max="8969" width="17.33203125" customWidth="1"/>
    <col min="8970" max="8973" width="2" bestFit="1" customWidth="1"/>
    <col min="9217" max="9217" width="7.44140625" customWidth="1"/>
    <col min="9218" max="9218" width="18.5546875" customWidth="1"/>
    <col min="9219" max="9219" width="17.44140625" customWidth="1"/>
    <col min="9220" max="9220" width="4.88671875" customWidth="1"/>
    <col min="9221" max="9221" width="7.44140625" customWidth="1"/>
    <col min="9222" max="9222" width="18.5546875" customWidth="1"/>
    <col min="9223" max="9223" width="17.44140625" customWidth="1"/>
    <col min="9224" max="9224" width="5.6640625" customWidth="1"/>
    <col min="9225" max="9225" width="17.33203125" customWidth="1"/>
    <col min="9226" max="9229" width="2" bestFit="1" customWidth="1"/>
    <col min="9473" max="9473" width="7.44140625" customWidth="1"/>
    <col min="9474" max="9474" width="18.5546875" customWidth="1"/>
    <col min="9475" max="9475" width="17.44140625" customWidth="1"/>
    <col min="9476" max="9476" width="4.88671875" customWidth="1"/>
    <col min="9477" max="9477" width="7.44140625" customWidth="1"/>
    <col min="9478" max="9478" width="18.5546875" customWidth="1"/>
    <col min="9479" max="9479" width="17.44140625" customWidth="1"/>
    <col min="9480" max="9480" width="5.6640625" customWidth="1"/>
    <col min="9481" max="9481" width="17.33203125" customWidth="1"/>
    <col min="9482" max="9485" width="2" bestFit="1" customWidth="1"/>
    <col min="9729" max="9729" width="7.44140625" customWidth="1"/>
    <col min="9730" max="9730" width="18.5546875" customWidth="1"/>
    <col min="9731" max="9731" width="17.44140625" customWidth="1"/>
    <col min="9732" max="9732" width="4.88671875" customWidth="1"/>
    <col min="9733" max="9733" width="7.44140625" customWidth="1"/>
    <col min="9734" max="9734" width="18.5546875" customWidth="1"/>
    <col min="9735" max="9735" width="17.44140625" customWidth="1"/>
    <col min="9736" max="9736" width="5.6640625" customWidth="1"/>
    <col min="9737" max="9737" width="17.33203125" customWidth="1"/>
    <col min="9738" max="9741" width="2" bestFit="1" customWidth="1"/>
    <col min="9985" max="9985" width="7.44140625" customWidth="1"/>
    <col min="9986" max="9986" width="18.5546875" customWidth="1"/>
    <col min="9987" max="9987" width="17.44140625" customWidth="1"/>
    <col min="9988" max="9988" width="4.88671875" customWidth="1"/>
    <col min="9989" max="9989" width="7.44140625" customWidth="1"/>
    <col min="9990" max="9990" width="18.5546875" customWidth="1"/>
    <col min="9991" max="9991" width="17.44140625" customWidth="1"/>
    <col min="9992" max="9992" width="5.6640625" customWidth="1"/>
    <col min="9993" max="9993" width="17.33203125" customWidth="1"/>
    <col min="9994" max="9997" width="2" bestFit="1" customWidth="1"/>
    <col min="10241" max="10241" width="7.44140625" customWidth="1"/>
    <col min="10242" max="10242" width="18.5546875" customWidth="1"/>
    <col min="10243" max="10243" width="17.44140625" customWidth="1"/>
    <col min="10244" max="10244" width="4.88671875" customWidth="1"/>
    <col min="10245" max="10245" width="7.44140625" customWidth="1"/>
    <col min="10246" max="10246" width="18.5546875" customWidth="1"/>
    <col min="10247" max="10247" width="17.44140625" customWidth="1"/>
    <col min="10248" max="10248" width="5.6640625" customWidth="1"/>
    <col min="10249" max="10249" width="17.33203125" customWidth="1"/>
    <col min="10250" max="10253" width="2" bestFit="1" customWidth="1"/>
    <col min="10497" max="10497" width="7.44140625" customWidth="1"/>
    <col min="10498" max="10498" width="18.5546875" customWidth="1"/>
    <col min="10499" max="10499" width="17.44140625" customWidth="1"/>
    <col min="10500" max="10500" width="4.88671875" customWidth="1"/>
    <col min="10501" max="10501" width="7.44140625" customWidth="1"/>
    <col min="10502" max="10502" width="18.5546875" customWidth="1"/>
    <col min="10503" max="10503" width="17.44140625" customWidth="1"/>
    <col min="10504" max="10504" width="5.6640625" customWidth="1"/>
    <col min="10505" max="10505" width="17.33203125" customWidth="1"/>
    <col min="10506" max="10509" width="2" bestFit="1" customWidth="1"/>
    <col min="10753" max="10753" width="7.44140625" customWidth="1"/>
    <col min="10754" max="10754" width="18.5546875" customWidth="1"/>
    <col min="10755" max="10755" width="17.44140625" customWidth="1"/>
    <col min="10756" max="10756" width="4.88671875" customWidth="1"/>
    <col min="10757" max="10757" width="7.44140625" customWidth="1"/>
    <col min="10758" max="10758" width="18.5546875" customWidth="1"/>
    <col min="10759" max="10759" width="17.44140625" customWidth="1"/>
    <col min="10760" max="10760" width="5.6640625" customWidth="1"/>
    <col min="10761" max="10761" width="17.33203125" customWidth="1"/>
    <col min="10762" max="10765" width="2" bestFit="1" customWidth="1"/>
    <col min="11009" max="11009" width="7.44140625" customWidth="1"/>
    <col min="11010" max="11010" width="18.5546875" customWidth="1"/>
    <col min="11011" max="11011" width="17.44140625" customWidth="1"/>
    <col min="11012" max="11012" width="4.88671875" customWidth="1"/>
    <col min="11013" max="11013" width="7.44140625" customWidth="1"/>
    <col min="11014" max="11014" width="18.5546875" customWidth="1"/>
    <col min="11015" max="11015" width="17.44140625" customWidth="1"/>
    <col min="11016" max="11016" width="5.6640625" customWidth="1"/>
    <col min="11017" max="11017" width="17.33203125" customWidth="1"/>
    <col min="11018" max="11021" width="2" bestFit="1" customWidth="1"/>
    <col min="11265" max="11265" width="7.44140625" customWidth="1"/>
    <col min="11266" max="11266" width="18.5546875" customWidth="1"/>
    <col min="11267" max="11267" width="17.44140625" customWidth="1"/>
    <col min="11268" max="11268" width="4.88671875" customWidth="1"/>
    <col min="11269" max="11269" width="7.44140625" customWidth="1"/>
    <col min="11270" max="11270" width="18.5546875" customWidth="1"/>
    <col min="11271" max="11271" width="17.44140625" customWidth="1"/>
    <col min="11272" max="11272" width="5.6640625" customWidth="1"/>
    <col min="11273" max="11273" width="17.33203125" customWidth="1"/>
    <col min="11274" max="11277" width="2" bestFit="1" customWidth="1"/>
    <col min="11521" max="11521" width="7.44140625" customWidth="1"/>
    <col min="11522" max="11522" width="18.5546875" customWidth="1"/>
    <col min="11523" max="11523" width="17.44140625" customWidth="1"/>
    <col min="11524" max="11524" width="4.88671875" customWidth="1"/>
    <col min="11525" max="11525" width="7.44140625" customWidth="1"/>
    <col min="11526" max="11526" width="18.5546875" customWidth="1"/>
    <col min="11527" max="11527" width="17.44140625" customWidth="1"/>
    <col min="11528" max="11528" width="5.6640625" customWidth="1"/>
    <col min="11529" max="11529" width="17.33203125" customWidth="1"/>
    <col min="11530" max="11533" width="2" bestFit="1" customWidth="1"/>
    <col min="11777" max="11777" width="7.44140625" customWidth="1"/>
    <col min="11778" max="11778" width="18.5546875" customWidth="1"/>
    <col min="11779" max="11779" width="17.44140625" customWidth="1"/>
    <col min="11780" max="11780" width="4.88671875" customWidth="1"/>
    <col min="11781" max="11781" width="7.44140625" customWidth="1"/>
    <col min="11782" max="11782" width="18.5546875" customWidth="1"/>
    <col min="11783" max="11783" width="17.44140625" customWidth="1"/>
    <col min="11784" max="11784" width="5.6640625" customWidth="1"/>
    <col min="11785" max="11785" width="17.33203125" customWidth="1"/>
    <col min="11786" max="11789" width="2" bestFit="1" customWidth="1"/>
    <col min="12033" max="12033" width="7.44140625" customWidth="1"/>
    <col min="12034" max="12034" width="18.5546875" customWidth="1"/>
    <col min="12035" max="12035" width="17.44140625" customWidth="1"/>
    <col min="12036" max="12036" width="4.88671875" customWidth="1"/>
    <col min="12037" max="12037" width="7.44140625" customWidth="1"/>
    <col min="12038" max="12038" width="18.5546875" customWidth="1"/>
    <col min="12039" max="12039" width="17.44140625" customWidth="1"/>
    <col min="12040" max="12040" width="5.6640625" customWidth="1"/>
    <col min="12041" max="12041" width="17.33203125" customWidth="1"/>
    <col min="12042" max="12045" width="2" bestFit="1" customWidth="1"/>
    <col min="12289" max="12289" width="7.44140625" customWidth="1"/>
    <col min="12290" max="12290" width="18.5546875" customWidth="1"/>
    <col min="12291" max="12291" width="17.44140625" customWidth="1"/>
    <col min="12292" max="12292" width="4.88671875" customWidth="1"/>
    <col min="12293" max="12293" width="7.44140625" customWidth="1"/>
    <col min="12294" max="12294" width="18.5546875" customWidth="1"/>
    <col min="12295" max="12295" width="17.44140625" customWidth="1"/>
    <col min="12296" max="12296" width="5.6640625" customWidth="1"/>
    <col min="12297" max="12297" width="17.33203125" customWidth="1"/>
    <col min="12298" max="12301" width="2" bestFit="1" customWidth="1"/>
    <col min="12545" max="12545" width="7.44140625" customWidth="1"/>
    <col min="12546" max="12546" width="18.5546875" customWidth="1"/>
    <col min="12547" max="12547" width="17.44140625" customWidth="1"/>
    <col min="12548" max="12548" width="4.88671875" customWidth="1"/>
    <col min="12549" max="12549" width="7.44140625" customWidth="1"/>
    <col min="12550" max="12550" width="18.5546875" customWidth="1"/>
    <col min="12551" max="12551" width="17.44140625" customWidth="1"/>
    <col min="12552" max="12552" width="5.6640625" customWidth="1"/>
    <col min="12553" max="12553" width="17.33203125" customWidth="1"/>
    <col min="12554" max="12557" width="2" bestFit="1" customWidth="1"/>
    <col min="12801" max="12801" width="7.44140625" customWidth="1"/>
    <col min="12802" max="12802" width="18.5546875" customWidth="1"/>
    <col min="12803" max="12803" width="17.44140625" customWidth="1"/>
    <col min="12804" max="12804" width="4.88671875" customWidth="1"/>
    <col min="12805" max="12805" width="7.44140625" customWidth="1"/>
    <col min="12806" max="12806" width="18.5546875" customWidth="1"/>
    <col min="12807" max="12807" width="17.44140625" customWidth="1"/>
    <col min="12808" max="12808" width="5.6640625" customWidth="1"/>
    <col min="12809" max="12809" width="17.33203125" customWidth="1"/>
    <col min="12810" max="12813" width="2" bestFit="1" customWidth="1"/>
    <col min="13057" max="13057" width="7.44140625" customWidth="1"/>
    <col min="13058" max="13058" width="18.5546875" customWidth="1"/>
    <col min="13059" max="13059" width="17.44140625" customWidth="1"/>
    <col min="13060" max="13060" width="4.88671875" customWidth="1"/>
    <col min="13061" max="13061" width="7.44140625" customWidth="1"/>
    <col min="13062" max="13062" width="18.5546875" customWidth="1"/>
    <col min="13063" max="13063" width="17.44140625" customWidth="1"/>
    <col min="13064" max="13064" width="5.6640625" customWidth="1"/>
    <col min="13065" max="13065" width="17.33203125" customWidth="1"/>
    <col min="13066" max="13069" width="2" bestFit="1" customWidth="1"/>
    <col min="13313" max="13313" width="7.44140625" customWidth="1"/>
    <col min="13314" max="13314" width="18.5546875" customWidth="1"/>
    <col min="13315" max="13315" width="17.44140625" customWidth="1"/>
    <col min="13316" max="13316" width="4.88671875" customWidth="1"/>
    <col min="13317" max="13317" width="7.44140625" customWidth="1"/>
    <col min="13318" max="13318" width="18.5546875" customWidth="1"/>
    <col min="13319" max="13319" width="17.44140625" customWidth="1"/>
    <col min="13320" max="13320" width="5.6640625" customWidth="1"/>
    <col min="13321" max="13321" width="17.33203125" customWidth="1"/>
    <col min="13322" max="13325" width="2" bestFit="1" customWidth="1"/>
    <col min="13569" max="13569" width="7.44140625" customWidth="1"/>
    <col min="13570" max="13570" width="18.5546875" customWidth="1"/>
    <col min="13571" max="13571" width="17.44140625" customWidth="1"/>
    <col min="13572" max="13572" width="4.88671875" customWidth="1"/>
    <col min="13573" max="13573" width="7.44140625" customWidth="1"/>
    <col min="13574" max="13574" width="18.5546875" customWidth="1"/>
    <col min="13575" max="13575" width="17.44140625" customWidth="1"/>
    <col min="13576" max="13576" width="5.6640625" customWidth="1"/>
    <col min="13577" max="13577" width="17.33203125" customWidth="1"/>
    <col min="13578" max="13581" width="2" bestFit="1" customWidth="1"/>
    <col min="13825" max="13825" width="7.44140625" customWidth="1"/>
    <col min="13826" max="13826" width="18.5546875" customWidth="1"/>
    <col min="13827" max="13827" width="17.44140625" customWidth="1"/>
    <col min="13828" max="13828" width="4.88671875" customWidth="1"/>
    <col min="13829" max="13829" width="7.44140625" customWidth="1"/>
    <col min="13830" max="13830" width="18.5546875" customWidth="1"/>
    <col min="13831" max="13831" width="17.44140625" customWidth="1"/>
    <col min="13832" max="13832" width="5.6640625" customWidth="1"/>
    <col min="13833" max="13833" width="17.33203125" customWidth="1"/>
    <col min="13834" max="13837" width="2" bestFit="1" customWidth="1"/>
    <col min="14081" max="14081" width="7.44140625" customWidth="1"/>
    <col min="14082" max="14082" width="18.5546875" customWidth="1"/>
    <col min="14083" max="14083" width="17.44140625" customWidth="1"/>
    <col min="14084" max="14084" width="4.88671875" customWidth="1"/>
    <col min="14085" max="14085" width="7.44140625" customWidth="1"/>
    <col min="14086" max="14086" width="18.5546875" customWidth="1"/>
    <col min="14087" max="14087" width="17.44140625" customWidth="1"/>
    <col min="14088" max="14088" width="5.6640625" customWidth="1"/>
    <col min="14089" max="14089" width="17.33203125" customWidth="1"/>
    <col min="14090" max="14093" width="2" bestFit="1" customWidth="1"/>
    <col min="14337" max="14337" width="7.44140625" customWidth="1"/>
    <col min="14338" max="14338" width="18.5546875" customWidth="1"/>
    <col min="14339" max="14339" width="17.44140625" customWidth="1"/>
    <col min="14340" max="14340" width="4.88671875" customWidth="1"/>
    <col min="14341" max="14341" width="7.44140625" customWidth="1"/>
    <col min="14342" max="14342" width="18.5546875" customWidth="1"/>
    <col min="14343" max="14343" width="17.44140625" customWidth="1"/>
    <col min="14344" max="14344" width="5.6640625" customWidth="1"/>
    <col min="14345" max="14345" width="17.33203125" customWidth="1"/>
    <col min="14346" max="14349" width="2" bestFit="1" customWidth="1"/>
    <col min="14593" max="14593" width="7.44140625" customWidth="1"/>
    <col min="14594" max="14594" width="18.5546875" customWidth="1"/>
    <col min="14595" max="14595" width="17.44140625" customWidth="1"/>
    <col min="14596" max="14596" width="4.88671875" customWidth="1"/>
    <col min="14597" max="14597" width="7.44140625" customWidth="1"/>
    <col min="14598" max="14598" width="18.5546875" customWidth="1"/>
    <col min="14599" max="14599" width="17.44140625" customWidth="1"/>
    <col min="14600" max="14600" width="5.6640625" customWidth="1"/>
    <col min="14601" max="14601" width="17.33203125" customWidth="1"/>
    <col min="14602" max="14605" width="2" bestFit="1" customWidth="1"/>
    <col min="14849" max="14849" width="7.44140625" customWidth="1"/>
    <col min="14850" max="14850" width="18.5546875" customWidth="1"/>
    <col min="14851" max="14851" width="17.44140625" customWidth="1"/>
    <col min="14852" max="14852" width="4.88671875" customWidth="1"/>
    <col min="14853" max="14853" width="7.44140625" customWidth="1"/>
    <col min="14854" max="14854" width="18.5546875" customWidth="1"/>
    <col min="14855" max="14855" width="17.44140625" customWidth="1"/>
    <col min="14856" max="14856" width="5.6640625" customWidth="1"/>
    <col min="14857" max="14857" width="17.33203125" customWidth="1"/>
    <col min="14858" max="14861" width="2" bestFit="1" customWidth="1"/>
    <col min="15105" max="15105" width="7.44140625" customWidth="1"/>
    <col min="15106" max="15106" width="18.5546875" customWidth="1"/>
    <col min="15107" max="15107" width="17.44140625" customWidth="1"/>
    <col min="15108" max="15108" width="4.88671875" customWidth="1"/>
    <col min="15109" max="15109" width="7.44140625" customWidth="1"/>
    <col min="15110" max="15110" width="18.5546875" customWidth="1"/>
    <col min="15111" max="15111" width="17.44140625" customWidth="1"/>
    <col min="15112" max="15112" width="5.6640625" customWidth="1"/>
    <col min="15113" max="15113" width="17.33203125" customWidth="1"/>
    <col min="15114" max="15117" width="2" bestFit="1" customWidth="1"/>
    <col min="15361" max="15361" width="7.44140625" customWidth="1"/>
    <col min="15362" max="15362" width="18.5546875" customWidth="1"/>
    <col min="15363" max="15363" width="17.44140625" customWidth="1"/>
    <col min="15364" max="15364" width="4.88671875" customWidth="1"/>
    <col min="15365" max="15365" width="7.44140625" customWidth="1"/>
    <col min="15366" max="15366" width="18.5546875" customWidth="1"/>
    <col min="15367" max="15367" width="17.44140625" customWidth="1"/>
    <col min="15368" max="15368" width="5.6640625" customWidth="1"/>
    <col min="15369" max="15369" width="17.33203125" customWidth="1"/>
    <col min="15370" max="15373" width="2" bestFit="1" customWidth="1"/>
    <col min="15617" max="15617" width="7.44140625" customWidth="1"/>
    <col min="15618" max="15618" width="18.5546875" customWidth="1"/>
    <col min="15619" max="15619" width="17.44140625" customWidth="1"/>
    <col min="15620" max="15620" width="4.88671875" customWidth="1"/>
    <col min="15621" max="15621" width="7.44140625" customWidth="1"/>
    <col min="15622" max="15622" width="18.5546875" customWidth="1"/>
    <col min="15623" max="15623" width="17.44140625" customWidth="1"/>
    <col min="15624" max="15624" width="5.6640625" customWidth="1"/>
    <col min="15625" max="15625" width="17.33203125" customWidth="1"/>
    <col min="15626" max="15629" width="2" bestFit="1" customWidth="1"/>
    <col min="15873" max="15873" width="7.44140625" customWidth="1"/>
    <col min="15874" max="15874" width="18.5546875" customWidth="1"/>
    <col min="15875" max="15875" width="17.44140625" customWidth="1"/>
    <col min="15876" max="15876" width="4.88671875" customWidth="1"/>
    <col min="15877" max="15877" width="7.44140625" customWidth="1"/>
    <col min="15878" max="15878" width="18.5546875" customWidth="1"/>
    <col min="15879" max="15879" width="17.44140625" customWidth="1"/>
    <col min="15880" max="15880" width="5.6640625" customWidth="1"/>
    <col min="15881" max="15881" width="17.33203125" customWidth="1"/>
    <col min="15882" max="15885" width="2" bestFit="1" customWidth="1"/>
    <col min="16129" max="16129" width="7.44140625" customWidth="1"/>
    <col min="16130" max="16130" width="18.5546875" customWidth="1"/>
    <col min="16131" max="16131" width="17.44140625" customWidth="1"/>
    <col min="16132" max="16132" width="4.88671875" customWidth="1"/>
    <col min="16133" max="16133" width="7.44140625" customWidth="1"/>
    <col min="16134" max="16134" width="18.5546875" customWidth="1"/>
    <col min="16135" max="16135" width="17.44140625" customWidth="1"/>
    <col min="16136" max="16136" width="5.6640625" customWidth="1"/>
    <col min="16137" max="16137" width="17.33203125" customWidth="1"/>
    <col min="16138" max="16141" width="2" bestFit="1" customWidth="1"/>
  </cols>
  <sheetData>
    <row r="1" spans="1:15" ht="30" customHeight="1" x14ac:dyDescent="0.25">
      <c r="A1" s="453" t="s">
        <v>442</v>
      </c>
      <c r="B1" s="453"/>
      <c r="C1" s="453"/>
      <c r="D1" s="453"/>
      <c r="E1" s="453"/>
      <c r="F1" s="453"/>
      <c r="G1" s="453"/>
      <c r="H1" s="71"/>
    </row>
    <row r="2" spans="1:15" ht="30" customHeight="1" x14ac:dyDescent="0.25">
      <c r="A2" s="454" t="s">
        <v>443</v>
      </c>
      <c r="B2" s="454"/>
      <c r="C2" s="454"/>
      <c r="D2" s="454"/>
      <c r="E2" s="454"/>
      <c r="F2" s="454"/>
      <c r="G2" s="454"/>
      <c r="H2" s="71"/>
    </row>
    <row r="3" spans="1:15" ht="30" customHeight="1" x14ac:dyDescent="0.25">
      <c r="A3" s="454" t="s">
        <v>444</v>
      </c>
      <c r="B3" s="454"/>
      <c r="C3" s="454"/>
      <c r="D3" s="454"/>
      <c r="E3" s="454"/>
      <c r="F3" s="454"/>
      <c r="G3" s="454"/>
      <c r="H3" s="71"/>
    </row>
    <row r="4" spans="1:15" ht="30" customHeight="1" x14ac:dyDescent="0.25">
      <c r="A4" s="454" t="s">
        <v>445</v>
      </c>
      <c r="B4" s="454"/>
      <c r="C4" s="454"/>
      <c r="D4" s="454"/>
      <c r="E4" s="454"/>
      <c r="F4" s="454"/>
      <c r="G4" s="454"/>
      <c r="H4" s="71"/>
    </row>
    <row r="5" spans="1:15" ht="30" customHeight="1" x14ac:dyDescent="0.25">
      <c r="A5" s="19"/>
      <c r="B5" s="19"/>
      <c r="C5" s="19"/>
      <c r="D5" s="7"/>
      <c r="E5" s="19"/>
      <c r="F5" s="19"/>
      <c r="H5" s="33"/>
    </row>
    <row r="6" spans="1:15" ht="15" customHeight="1" x14ac:dyDescent="0.25">
      <c r="A6" s="455" t="e">
        <f>I14&amp;" ("&amp;N14&amp;")"</f>
        <v>#N/A</v>
      </c>
      <c r="B6" s="455"/>
      <c r="C6" s="455"/>
      <c r="D6" s="7"/>
      <c r="E6" s="455" t="e">
        <f>I17&amp;" ("&amp;N17&amp;")"</f>
        <v>#N/A</v>
      </c>
      <c r="F6" s="455"/>
      <c r="G6" s="455"/>
      <c r="H6" s="33"/>
    </row>
    <row r="7" spans="1:15" ht="15" customHeight="1" x14ac:dyDescent="0.25">
      <c r="A7" s="455" t="e">
        <f>I15&amp;" ("&amp;N15&amp;")"</f>
        <v>#N/A</v>
      </c>
      <c r="B7" s="455"/>
      <c r="C7" s="455"/>
      <c r="D7" s="7"/>
      <c r="E7" s="455" t="e">
        <f>I18&amp;" ("&amp;N18&amp;")"</f>
        <v>#N/A</v>
      </c>
      <c r="F7" s="455"/>
      <c r="G7" s="455"/>
      <c r="H7" s="33"/>
    </row>
    <row r="8" spans="1:15" ht="15" customHeight="1" x14ac:dyDescent="0.25">
      <c r="A8" s="455" t="e">
        <f>I16&amp;" ("&amp;N16&amp;")"</f>
        <v>#N/A</v>
      </c>
      <c r="B8" s="455"/>
      <c r="C8" s="455"/>
      <c r="D8" s="7"/>
      <c r="E8" s="5"/>
      <c r="F8" s="5"/>
      <c r="G8" s="5"/>
      <c r="H8" s="33"/>
    </row>
    <row r="9" spans="1:15" ht="15" customHeight="1" x14ac:dyDescent="0.25">
      <c r="A9" s="5"/>
      <c r="B9" s="5"/>
      <c r="C9" s="5"/>
      <c r="D9" s="5"/>
      <c r="E9" s="5"/>
      <c r="F9" s="5"/>
      <c r="G9" s="5"/>
      <c r="H9" s="1"/>
    </row>
    <row r="10" spans="1:15" ht="15" customHeight="1" x14ac:dyDescent="0.25">
      <c r="A10" s="449" t="s">
        <v>22</v>
      </c>
      <c r="B10" s="456"/>
      <c r="C10" s="450"/>
      <c r="D10" s="11"/>
      <c r="E10" s="449" t="s">
        <v>23</v>
      </c>
      <c r="F10" s="456"/>
      <c r="G10" s="450"/>
      <c r="H10" s="1"/>
      <c r="I10" s="1"/>
      <c r="J10" s="10"/>
    </row>
    <row r="11" spans="1:15" ht="15" customHeight="1" x14ac:dyDescent="0.25">
      <c r="A11" s="11"/>
      <c r="B11" s="9"/>
      <c r="C11" s="9"/>
      <c r="D11" s="11"/>
      <c r="E11" s="11"/>
      <c r="F11" s="9"/>
      <c r="G11" s="9"/>
      <c r="H11" s="1"/>
      <c r="I11" s="1"/>
    </row>
    <row r="12" spans="1:15" ht="15" customHeight="1" x14ac:dyDescent="0.25">
      <c r="A12" s="415" t="s">
        <v>209</v>
      </c>
      <c r="B12" s="449" t="s">
        <v>77</v>
      </c>
      <c r="C12" s="450"/>
      <c r="D12" s="33"/>
      <c r="E12" s="451" t="s">
        <v>210</v>
      </c>
      <c r="F12" s="416" t="str">
        <f>I18</f>
        <v>Equipe 4</v>
      </c>
      <c r="G12" s="417" t="s">
        <v>113</v>
      </c>
      <c r="H12" s="33"/>
      <c r="I12" s="1"/>
      <c r="J12" s="13"/>
    </row>
    <row r="13" spans="1:15" ht="15" customHeight="1" x14ac:dyDescent="0.25">
      <c r="A13" s="11"/>
      <c r="B13" s="9"/>
      <c r="C13" s="9"/>
      <c r="D13" s="33"/>
      <c r="E13" s="452"/>
      <c r="F13" s="416" t="str">
        <f>I14</f>
        <v>Equipe 1</v>
      </c>
      <c r="G13" s="29" t="str">
        <f>I17</f>
        <v>Equipe 2</v>
      </c>
      <c r="H13" s="33"/>
      <c r="J13" s="13"/>
    </row>
    <row r="14" spans="1:15" ht="15" customHeight="1" x14ac:dyDescent="0.25">
      <c r="A14" s="451" t="s">
        <v>26</v>
      </c>
      <c r="B14" s="416" t="str">
        <f>I14</f>
        <v>Equipe 1</v>
      </c>
      <c r="C14" s="417" t="s">
        <v>113</v>
      </c>
      <c r="D14" s="33"/>
      <c r="E14" s="33"/>
      <c r="F14" s="12"/>
      <c r="G14" s="75"/>
      <c r="H14" s="33"/>
      <c r="I14" s="3" t="s">
        <v>446</v>
      </c>
      <c r="J14" s="23">
        <f>COUNTIF($B$13:$B$28,I14)+COUNTIF($F$12:$F$27,I14)</f>
        <v>4</v>
      </c>
      <c r="K14" s="23">
        <f>COUNTIF($B$13:$B$28,I14)</f>
        <v>2</v>
      </c>
      <c r="L14" s="23">
        <f>COUNTIF($F$12:$F$27,I14)</f>
        <v>2</v>
      </c>
      <c r="M14" s="23">
        <f>COUNTIF($C$13:$C$28,I14)+COUNTIF($G$12:$G$27,I14)</f>
        <v>2</v>
      </c>
      <c r="N14" t="e">
        <f>VLOOKUP(I14,'club-ville'!A:B,2,FALSE)</f>
        <v>#N/A</v>
      </c>
      <c r="O14" s="3">
        <v>1</v>
      </c>
    </row>
    <row r="15" spans="1:15" ht="15" customHeight="1" x14ac:dyDescent="0.25">
      <c r="A15" s="452"/>
      <c r="B15" s="416" t="str">
        <f>I15</f>
        <v>Equipe 5</v>
      </c>
      <c r="C15" s="29" t="str">
        <f>I16</f>
        <v>Equipe 3</v>
      </c>
      <c r="D15" s="33"/>
      <c r="E15" s="451" t="s">
        <v>408</v>
      </c>
      <c r="F15" s="416" t="str">
        <f>I15</f>
        <v>Equipe 5</v>
      </c>
      <c r="G15" s="417" t="s">
        <v>113</v>
      </c>
      <c r="H15" s="33"/>
      <c r="I15" s="3" t="s">
        <v>450</v>
      </c>
      <c r="J15" s="23">
        <f>COUNTIF($B$13:$B$28,I15)+COUNTIF($F$12:$F$27,I15)</f>
        <v>4</v>
      </c>
      <c r="K15" s="23">
        <f>COUNTIF($B$13:$B$28,I15)</f>
        <v>2</v>
      </c>
      <c r="L15" s="23">
        <f>COUNTIF($F$12:$F$27,I15)</f>
        <v>2</v>
      </c>
      <c r="M15" s="23">
        <f t="shared" ref="M15:M19" si="0">COUNTIF($C$13:$C$28,I15)+COUNTIF($G$12:$G$27,I15)</f>
        <v>2</v>
      </c>
      <c r="N15" t="e">
        <f>VLOOKUP(I15,'club-ville'!A:B,2,FALSE)</f>
        <v>#N/A</v>
      </c>
      <c r="O15" s="3">
        <v>5</v>
      </c>
    </row>
    <row r="16" spans="1:15" ht="15" customHeight="1" x14ac:dyDescent="0.25">
      <c r="A16" s="33"/>
      <c r="B16" s="12"/>
      <c r="C16" s="75"/>
      <c r="D16" s="35"/>
      <c r="E16" s="452"/>
      <c r="F16" s="416" t="str">
        <f>I16</f>
        <v>Equipe 3</v>
      </c>
      <c r="G16" s="29" t="str">
        <f>I18</f>
        <v>Equipe 4</v>
      </c>
      <c r="H16" s="33"/>
      <c r="I16" s="3" t="s">
        <v>448</v>
      </c>
      <c r="J16" s="23">
        <f>COUNTIF($B$13:$B$28,I16)+COUNTIF($F$12:$F$27,I16)</f>
        <v>4</v>
      </c>
      <c r="K16" s="23">
        <f>COUNTIF($B$13:$B$28,I16)</f>
        <v>2</v>
      </c>
      <c r="L16" s="23">
        <f>COUNTIF($F$12:$F$27,I16)</f>
        <v>2</v>
      </c>
      <c r="M16" s="23">
        <f t="shared" si="0"/>
        <v>2</v>
      </c>
      <c r="N16" t="e">
        <f>VLOOKUP(I16,'club-ville'!A:B,2,FALSE)</f>
        <v>#N/A</v>
      </c>
      <c r="O16" s="3">
        <v>3</v>
      </c>
    </row>
    <row r="17" spans="1:15" ht="15" customHeight="1" x14ac:dyDescent="0.25">
      <c r="A17" s="451" t="s">
        <v>28</v>
      </c>
      <c r="B17" s="416" t="str">
        <f>I18</f>
        <v>Equipe 4</v>
      </c>
      <c r="C17" s="417" t="s">
        <v>113</v>
      </c>
      <c r="D17" s="33"/>
      <c r="E17" s="33"/>
      <c r="F17" s="12"/>
      <c r="G17" s="76"/>
      <c r="H17" s="33"/>
      <c r="I17" s="3" t="s">
        <v>447</v>
      </c>
      <c r="J17" s="23">
        <f>COUNTIF($B$13:$B$28,I17)+COUNTIF($F$12:$F$27,I17)</f>
        <v>4</v>
      </c>
      <c r="K17" s="23">
        <f>COUNTIF($B$13:$B$28,I17)</f>
        <v>2</v>
      </c>
      <c r="L17" s="23">
        <f>COUNTIF($F$12:$F$27,I17)</f>
        <v>2</v>
      </c>
      <c r="M17" s="23">
        <f t="shared" si="0"/>
        <v>2</v>
      </c>
      <c r="N17" t="e">
        <f>VLOOKUP(I17,'club-ville'!A:B,2,FALSE)</f>
        <v>#N/A</v>
      </c>
      <c r="O17" s="3">
        <v>2</v>
      </c>
    </row>
    <row r="18" spans="1:15" ht="15" customHeight="1" x14ac:dyDescent="0.25">
      <c r="A18" s="452"/>
      <c r="B18" s="416" t="str">
        <f>I17</f>
        <v>Equipe 2</v>
      </c>
      <c r="C18" s="29" t="str">
        <f>I15</f>
        <v>Equipe 5</v>
      </c>
      <c r="D18" s="33"/>
      <c r="E18" s="451" t="s">
        <v>211</v>
      </c>
      <c r="F18" s="416" t="str">
        <f>I14</f>
        <v>Equipe 1</v>
      </c>
      <c r="G18" s="417" t="s">
        <v>113</v>
      </c>
      <c r="H18" s="33"/>
      <c r="I18" s="3" t="s">
        <v>449</v>
      </c>
      <c r="J18" s="23">
        <f>COUNTIF($B$13:$B$28,I18)+COUNTIF($F$12:$F$27,I18)</f>
        <v>4</v>
      </c>
      <c r="K18" s="23">
        <f>COUNTIF($B$13:$B$28,I18)</f>
        <v>2</v>
      </c>
      <c r="L18" s="23">
        <f>COUNTIF($F$12:$F$27,I18)</f>
        <v>2</v>
      </c>
      <c r="M18" s="23">
        <f t="shared" si="0"/>
        <v>2</v>
      </c>
      <c r="N18" t="e">
        <f>VLOOKUP(I18,'club-ville'!A:B,2,FALSE)</f>
        <v>#N/A</v>
      </c>
      <c r="O18" s="3">
        <v>4</v>
      </c>
    </row>
    <row r="19" spans="1:15" ht="15" customHeight="1" x14ac:dyDescent="0.25">
      <c r="A19" s="33"/>
      <c r="B19" s="12"/>
      <c r="C19" s="76"/>
      <c r="D19" s="35"/>
      <c r="E19" s="452"/>
      <c r="F19" s="416" t="str">
        <f>I17</f>
        <v>Equipe 2</v>
      </c>
      <c r="G19" s="29" t="str">
        <f>I15</f>
        <v>Equipe 5</v>
      </c>
      <c r="H19" s="33"/>
      <c r="I19" s="15" t="s">
        <v>30</v>
      </c>
      <c r="J19" s="23"/>
      <c r="K19" s="23"/>
      <c r="L19" s="23"/>
      <c r="M19" s="23">
        <f t="shared" si="0"/>
        <v>0</v>
      </c>
    </row>
    <row r="20" spans="1:15" ht="15" customHeight="1" x14ac:dyDescent="0.25">
      <c r="A20" s="451" t="s">
        <v>31</v>
      </c>
      <c r="B20" s="416" t="str">
        <f>I16</f>
        <v>Equipe 3</v>
      </c>
      <c r="C20" s="417" t="s">
        <v>113</v>
      </c>
      <c r="D20" s="33"/>
      <c r="E20" s="33"/>
      <c r="F20" s="12"/>
      <c r="G20" s="75"/>
      <c r="H20" s="33"/>
      <c r="J20" s="19"/>
      <c r="K20" s="19"/>
      <c r="L20" s="19"/>
      <c r="M20" s="13"/>
    </row>
    <row r="21" spans="1:15" ht="15" customHeight="1" x14ac:dyDescent="0.25">
      <c r="A21" s="452"/>
      <c r="B21" s="416" t="str">
        <f>I14</f>
        <v>Equipe 1</v>
      </c>
      <c r="C21" s="29" t="str">
        <f>I17</f>
        <v>Equipe 2</v>
      </c>
      <c r="D21" s="33"/>
      <c r="E21" s="451" t="s">
        <v>212</v>
      </c>
      <c r="F21" s="416" t="str">
        <f>I16</f>
        <v>Equipe 3</v>
      </c>
      <c r="G21" s="417" t="s">
        <v>113</v>
      </c>
      <c r="H21" s="33"/>
    </row>
    <row r="22" spans="1:15" ht="15" customHeight="1" x14ac:dyDescent="0.25">
      <c r="A22" s="418"/>
      <c r="B22" s="24"/>
      <c r="C22" s="75"/>
      <c r="D22" s="35"/>
      <c r="E22" s="452"/>
      <c r="F22" s="416" t="str">
        <f>I18</f>
        <v>Equipe 4</v>
      </c>
      <c r="G22" s="29" t="str">
        <f>I14</f>
        <v>Equipe 1</v>
      </c>
      <c r="H22" s="33"/>
    </row>
    <row r="23" spans="1:15" ht="15" customHeight="1" x14ac:dyDescent="0.25">
      <c r="A23" s="451" t="s">
        <v>33</v>
      </c>
      <c r="B23" s="416" t="str">
        <f>I15</f>
        <v>Equipe 5</v>
      </c>
      <c r="C23" s="417" t="s">
        <v>113</v>
      </c>
      <c r="D23" s="33"/>
      <c r="E23" s="33"/>
      <c r="F23" s="12"/>
      <c r="G23" s="77"/>
      <c r="H23" s="33"/>
      <c r="J23" s="16"/>
      <c r="K23" s="16"/>
    </row>
    <row r="24" spans="1:15" ht="15" customHeight="1" x14ac:dyDescent="0.25">
      <c r="A24" s="452"/>
      <c r="B24" s="416" t="str">
        <f>I18</f>
        <v>Equipe 4</v>
      </c>
      <c r="C24" s="29" t="str">
        <f>I14</f>
        <v>Equipe 1</v>
      </c>
      <c r="D24" s="33"/>
      <c r="E24" s="451" t="s">
        <v>133</v>
      </c>
      <c r="F24" s="416" t="str">
        <f>I17</f>
        <v>Equipe 2</v>
      </c>
      <c r="G24" s="417" t="s">
        <v>113</v>
      </c>
      <c r="H24" s="33"/>
      <c r="J24" s="16"/>
      <c r="K24" s="16"/>
    </row>
    <row r="25" spans="1:15" ht="15" customHeight="1" x14ac:dyDescent="0.25">
      <c r="A25" s="418"/>
      <c r="B25" s="24"/>
      <c r="C25" s="77"/>
      <c r="D25" s="35"/>
      <c r="E25" s="452"/>
      <c r="F25" s="416" t="str">
        <f>I15</f>
        <v>Equipe 5</v>
      </c>
      <c r="G25" s="29" t="str">
        <f>I16</f>
        <v>Equipe 3</v>
      </c>
      <c r="H25" s="33"/>
      <c r="J25" s="35"/>
      <c r="K25" s="35"/>
    </row>
    <row r="26" spans="1:15" ht="15" customHeight="1" x14ac:dyDescent="0.25">
      <c r="A26" s="451" t="s">
        <v>35</v>
      </c>
      <c r="B26" s="416" t="str">
        <f>I17</f>
        <v>Equipe 2</v>
      </c>
      <c r="C26" s="417" t="s">
        <v>113</v>
      </c>
      <c r="D26" s="33"/>
      <c r="E26" s="19"/>
      <c r="F26" s="19"/>
      <c r="G26" s="19"/>
      <c r="H26" s="33"/>
      <c r="J26" s="3"/>
      <c r="K26" s="3"/>
    </row>
    <row r="27" spans="1:15" ht="15" customHeight="1" x14ac:dyDescent="0.25">
      <c r="A27" s="452"/>
      <c r="B27" s="416" t="str">
        <f>I16</f>
        <v>Equipe 3</v>
      </c>
      <c r="C27" s="29" t="str">
        <f>I18</f>
        <v>Equipe 4</v>
      </c>
      <c r="D27" s="33"/>
      <c r="E27" s="19"/>
      <c r="F27" s="19"/>
      <c r="G27" s="19"/>
      <c r="H27" s="33"/>
      <c r="I27" s="16"/>
      <c r="J27" s="16"/>
      <c r="K27" s="16"/>
    </row>
    <row r="28" spans="1:15" ht="15" customHeight="1" x14ac:dyDescent="0.25">
      <c r="A28" s="33"/>
      <c r="B28" s="75"/>
      <c r="C28" s="76"/>
      <c r="D28" s="35"/>
      <c r="E28" s="19"/>
      <c r="F28" s="19"/>
      <c r="G28" s="19"/>
      <c r="H28" s="33"/>
      <c r="I28" s="16"/>
      <c r="J28" s="16"/>
      <c r="K28" s="16"/>
    </row>
    <row r="29" spans="1:15" ht="15" customHeight="1" x14ac:dyDescent="0.25">
      <c r="A29" s="463" t="s">
        <v>361</v>
      </c>
      <c r="B29" s="463"/>
      <c r="C29" s="463"/>
      <c r="D29" s="463"/>
      <c r="E29" s="463"/>
      <c r="F29" s="463"/>
      <c r="G29" s="463"/>
      <c r="H29" s="33"/>
    </row>
    <row r="30" spans="1:15" ht="15" customHeight="1" x14ac:dyDescent="0.25">
      <c r="A30" s="463"/>
      <c r="B30" s="463"/>
      <c r="C30" s="463"/>
      <c r="D30" s="463"/>
      <c r="E30" s="463"/>
      <c r="F30" s="463"/>
      <c r="G30" s="463"/>
      <c r="H30" s="33"/>
    </row>
    <row r="31" spans="1:15" ht="15" customHeight="1" x14ac:dyDescent="0.25">
      <c r="A31" s="463"/>
      <c r="B31" s="463"/>
      <c r="C31" s="463"/>
      <c r="D31" s="463"/>
      <c r="E31" s="463"/>
      <c r="F31" s="463"/>
      <c r="G31" s="463"/>
      <c r="H31" s="33"/>
    </row>
    <row r="32" spans="1:15" ht="15" customHeight="1" x14ac:dyDescent="0.25">
      <c r="A32" s="18"/>
      <c r="B32" s="18"/>
      <c r="C32" s="18"/>
      <c r="D32" s="4"/>
      <c r="F32" s="4"/>
      <c r="G32" s="25"/>
      <c r="H32" s="19"/>
    </row>
    <row r="33" spans="1:10" ht="15" customHeight="1" x14ac:dyDescent="0.25">
      <c r="A33" s="464" t="s">
        <v>114</v>
      </c>
      <c r="B33" s="464"/>
      <c r="C33" s="464"/>
      <c r="D33" s="464"/>
      <c r="E33" s="464"/>
      <c r="F33" s="464"/>
      <c r="G33" s="464"/>
      <c r="H33" s="19"/>
    </row>
    <row r="34" spans="1:10" ht="15" customHeight="1" x14ac:dyDescent="0.25">
      <c r="A34" s="464"/>
      <c r="B34" s="464"/>
      <c r="C34" s="464"/>
      <c r="D34" s="464"/>
      <c r="E34" s="464"/>
      <c r="F34" s="464"/>
      <c r="G34" s="464"/>
      <c r="H34" s="19"/>
    </row>
    <row r="35" spans="1:10" ht="15" customHeight="1" x14ac:dyDescent="0.25">
      <c r="A35" s="464"/>
      <c r="B35" s="464"/>
      <c r="C35" s="464"/>
      <c r="D35" s="464"/>
      <c r="E35" s="464"/>
      <c r="F35" s="464"/>
      <c r="G35" s="464"/>
      <c r="H35" s="19"/>
    </row>
    <row r="36" spans="1:10" ht="15" customHeight="1" x14ac:dyDescent="0.25">
      <c r="A36" s="414"/>
      <c r="B36" s="414"/>
      <c r="C36" s="414"/>
      <c r="D36" s="414"/>
      <c r="E36" s="414"/>
      <c r="F36" s="414"/>
      <c r="G36" s="414"/>
      <c r="H36" s="19"/>
    </row>
    <row r="37" spans="1:10" ht="15" customHeight="1" x14ac:dyDescent="0.25">
      <c r="A37" s="19"/>
      <c r="B37" s="19"/>
      <c r="C37" s="457" t="s">
        <v>439</v>
      </c>
      <c r="D37" s="458"/>
      <c r="E37" s="458"/>
      <c r="F37" s="459"/>
      <c r="G37" s="19"/>
    </row>
    <row r="38" spans="1:10" ht="15" customHeight="1" x14ac:dyDescent="0.25">
      <c r="A38" s="19"/>
      <c r="B38" s="19"/>
      <c r="C38" s="460" t="s">
        <v>440</v>
      </c>
      <c r="D38" s="461"/>
      <c r="E38" s="461"/>
      <c r="F38" s="462"/>
    </row>
    <row r="39" spans="1:10" ht="30" customHeight="1" x14ac:dyDescent="0.25">
      <c r="A39" s="453" t="s">
        <v>442</v>
      </c>
      <c r="B39" s="453"/>
      <c r="C39" s="453"/>
      <c r="D39" s="453"/>
      <c r="E39" s="453"/>
      <c r="F39" s="453"/>
      <c r="G39" s="453"/>
      <c r="H39" s="1"/>
    </row>
    <row r="40" spans="1:10" ht="30" customHeight="1" x14ac:dyDescent="0.25">
      <c r="A40" s="454" t="s">
        <v>443</v>
      </c>
      <c r="B40" s="454"/>
      <c r="C40" s="454"/>
      <c r="D40" s="454"/>
      <c r="E40" s="454"/>
      <c r="F40" s="454"/>
      <c r="G40" s="454"/>
      <c r="H40" s="1"/>
    </row>
    <row r="41" spans="1:10" ht="30" customHeight="1" x14ac:dyDescent="0.25">
      <c r="A41" s="454" t="s">
        <v>444</v>
      </c>
      <c r="B41" s="454"/>
      <c r="C41" s="454"/>
      <c r="D41" s="454"/>
      <c r="E41" s="454"/>
      <c r="F41" s="454"/>
      <c r="G41" s="454"/>
      <c r="H41" s="1"/>
    </row>
    <row r="42" spans="1:10" ht="30" customHeight="1" x14ac:dyDescent="0.25">
      <c r="A42" s="454" t="s">
        <v>445</v>
      </c>
      <c r="B42" s="454"/>
      <c r="C42" s="454"/>
      <c r="D42" s="454"/>
      <c r="E42" s="454"/>
      <c r="F42" s="454"/>
      <c r="G42" s="454"/>
      <c r="H42" s="1"/>
    </row>
    <row r="43" spans="1:10" ht="30" customHeight="1" x14ac:dyDescent="0.25">
      <c r="A43" s="19"/>
      <c r="B43" s="19"/>
      <c r="C43" s="19"/>
      <c r="D43" s="7"/>
      <c r="E43" s="19"/>
      <c r="F43" s="19"/>
      <c r="H43" s="33"/>
    </row>
    <row r="44" spans="1:10" ht="15" customHeight="1" x14ac:dyDescent="0.25">
      <c r="A44" s="455" t="e">
        <f>I51&amp;" ("&amp;N51&amp;")"</f>
        <v>#N/A</v>
      </c>
      <c r="B44" s="455"/>
      <c r="C44" s="455"/>
      <c r="D44" s="7"/>
      <c r="E44" s="455" t="e">
        <f>I54&amp;" ("&amp;N54&amp;")"</f>
        <v>#N/A</v>
      </c>
      <c r="F44" s="455"/>
      <c r="G44" s="455"/>
      <c r="H44" s="33"/>
    </row>
    <row r="45" spans="1:10" ht="15" customHeight="1" x14ac:dyDescent="0.25">
      <c r="A45" s="455" t="e">
        <f>I52&amp;" ("&amp;N52&amp;")"</f>
        <v>#N/A</v>
      </c>
      <c r="B45" s="455"/>
      <c r="C45" s="455"/>
      <c r="D45" s="7"/>
      <c r="E45" s="455" t="e">
        <f>I55&amp;" ("&amp;N55&amp;")"</f>
        <v>#N/A</v>
      </c>
      <c r="F45" s="455"/>
      <c r="G45" s="455"/>
      <c r="H45" s="33"/>
    </row>
    <row r="46" spans="1:10" ht="15" customHeight="1" x14ac:dyDescent="0.25">
      <c r="A46" s="455" t="e">
        <f>I53&amp;" ("&amp;N53&amp;")"</f>
        <v>#N/A</v>
      </c>
      <c r="B46" s="455"/>
      <c r="C46" s="455"/>
      <c r="D46" s="7"/>
      <c r="E46" s="5"/>
      <c r="F46" s="5"/>
      <c r="G46" s="5"/>
      <c r="H46" s="33"/>
    </row>
    <row r="47" spans="1:10" ht="15" customHeight="1" x14ac:dyDescent="0.25">
      <c r="A47" s="5"/>
      <c r="B47" s="5"/>
      <c r="C47" s="5"/>
      <c r="D47" s="5"/>
      <c r="E47" s="5"/>
      <c r="F47" s="5"/>
      <c r="G47" s="5"/>
      <c r="H47" s="1"/>
      <c r="I47" s="1"/>
      <c r="J47" s="10"/>
    </row>
    <row r="48" spans="1:10" ht="15" customHeight="1" x14ac:dyDescent="0.25">
      <c r="A48" s="449" t="s">
        <v>22</v>
      </c>
      <c r="B48" s="456"/>
      <c r="C48" s="450"/>
      <c r="D48" s="11"/>
      <c r="E48" s="449" t="s">
        <v>23</v>
      </c>
      <c r="F48" s="456"/>
      <c r="G48" s="450"/>
      <c r="H48" s="1"/>
      <c r="I48" s="1"/>
    </row>
    <row r="49" spans="1:15" ht="15" customHeight="1" x14ac:dyDescent="0.25">
      <c r="A49" s="11"/>
      <c r="B49" s="9"/>
      <c r="C49" s="9"/>
      <c r="D49" s="11"/>
      <c r="E49" s="11"/>
      <c r="F49" s="9"/>
      <c r="G49" s="9"/>
      <c r="H49" s="1"/>
      <c r="I49" s="1"/>
      <c r="J49" s="13"/>
    </row>
    <row r="50" spans="1:15" ht="15" customHeight="1" x14ac:dyDescent="0.25">
      <c r="A50" s="415" t="s">
        <v>209</v>
      </c>
      <c r="B50" s="449" t="s">
        <v>77</v>
      </c>
      <c r="C50" s="450"/>
      <c r="D50" s="33"/>
      <c r="E50" s="451" t="s">
        <v>210</v>
      </c>
      <c r="F50" s="416" t="str">
        <f>I55</f>
        <v>5e</v>
      </c>
      <c r="G50" s="417" t="s">
        <v>113</v>
      </c>
      <c r="H50" s="33"/>
      <c r="J50" s="13"/>
    </row>
    <row r="51" spans="1:15" ht="15" customHeight="1" x14ac:dyDescent="0.25">
      <c r="A51" s="11"/>
      <c r="B51" s="9"/>
      <c r="C51" s="9"/>
      <c r="D51" s="33"/>
      <c r="E51" s="452"/>
      <c r="F51" s="416" t="str">
        <f>I51</f>
        <v>1er</v>
      </c>
      <c r="G51" s="29" t="str">
        <f>I54</f>
        <v>4e</v>
      </c>
      <c r="H51" s="33"/>
      <c r="I51" s="39" t="str">
        <f>'Résultats à 5'!I12:J12</f>
        <v>1er</v>
      </c>
      <c r="J51" s="23">
        <f>COUNTIF($B$51:$B$66,I51)+COUNTIF($F$50:$F$65,I51)</f>
        <v>4</v>
      </c>
      <c r="K51" s="23">
        <f>COUNTIF($B$51:$B$66,I51)</f>
        <v>2</v>
      </c>
      <c r="L51" s="23">
        <f>COUNTIF($F$50:$F$65,I51)</f>
        <v>2</v>
      </c>
      <c r="M51" s="23">
        <f>COUNTIF($C$51:$C$66,I51)+COUNTIF($G$50:$G$65,I51)</f>
        <v>2</v>
      </c>
      <c r="N51" t="e">
        <f>VLOOKUP(I51,'club-ville'!A:B,2,FALSE)</f>
        <v>#N/A</v>
      </c>
      <c r="O51" s="3">
        <v>1</v>
      </c>
    </row>
    <row r="52" spans="1:15" ht="15" customHeight="1" x14ac:dyDescent="0.25">
      <c r="A52" s="451" t="s">
        <v>26</v>
      </c>
      <c r="B52" s="416" t="str">
        <f>I51</f>
        <v>1er</v>
      </c>
      <c r="C52" s="417" t="s">
        <v>113</v>
      </c>
      <c r="D52" s="33"/>
      <c r="E52" s="33"/>
      <c r="F52" s="12"/>
      <c r="G52" s="75"/>
      <c r="H52" s="33"/>
      <c r="I52" s="39" t="str">
        <f>'Résultats à 5'!I13:J13</f>
        <v>2e</v>
      </c>
      <c r="J52" s="23">
        <f>COUNTIF($B$51:$B$66,I52)+COUNTIF($F$50:$F$65,I52)</f>
        <v>4</v>
      </c>
      <c r="K52" s="23">
        <f>COUNTIF($B$51:$B$66,I52)</f>
        <v>2</v>
      </c>
      <c r="L52" s="23">
        <f>COUNTIF($F$50:$F$65,I52)</f>
        <v>2</v>
      </c>
      <c r="M52" s="23">
        <f t="shared" ref="M52:M56" si="1">COUNTIF($C$51:$C$66,I52)+COUNTIF($G$50:$G$65,I52)</f>
        <v>2</v>
      </c>
      <c r="N52" t="e">
        <f>VLOOKUP(I52,'club-ville'!A:B,2,FALSE)</f>
        <v>#N/A</v>
      </c>
      <c r="O52" s="3">
        <v>5</v>
      </c>
    </row>
    <row r="53" spans="1:15" ht="15" customHeight="1" x14ac:dyDescent="0.25">
      <c r="A53" s="452"/>
      <c r="B53" s="416" t="str">
        <f>I52</f>
        <v>2e</v>
      </c>
      <c r="C53" s="29" t="str">
        <f>I53</f>
        <v>3e</v>
      </c>
      <c r="D53" s="33"/>
      <c r="E53" s="451" t="s">
        <v>408</v>
      </c>
      <c r="F53" s="416" t="str">
        <f>I52</f>
        <v>2e</v>
      </c>
      <c r="G53" s="417" t="s">
        <v>113</v>
      </c>
      <c r="H53" s="33"/>
      <c r="I53" s="39" t="str">
        <f>'Résultats à 5'!I14:J14</f>
        <v>3e</v>
      </c>
      <c r="J53" s="23">
        <f>COUNTIF($B$51:$B$66,I53)+COUNTIF($F$50:$F$65,I53)</f>
        <v>4</v>
      </c>
      <c r="K53" s="23">
        <f>COUNTIF($B$51:$B$66,I53)</f>
        <v>2</v>
      </c>
      <c r="L53" s="23">
        <f>COUNTIF($F$50:$F$65,I53)</f>
        <v>2</v>
      </c>
      <c r="M53" s="23">
        <f t="shared" si="1"/>
        <v>2</v>
      </c>
      <c r="N53" t="e">
        <f>VLOOKUP(I53,'club-ville'!A:B,2,FALSE)</f>
        <v>#N/A</v>
      </c>
      <c r="O53" s="3">
        <v>3</v>
      </c>
    </row>
    <row r="54" spans="1:15" ht="15" customHeight="1" x14ac:dyDescent="0.25">
      <c r="A54" s="33"/>
      <c r="B54" s="12"/>
      <c r="C54" s="75"/>
      <c r="D54" s="35"/>
      <c r="E54" s="452"/>
      <c r="F54" s="416" t="str">
        <f>I53</f>
        <v>3e</v>
      </c>
      <c r="G54" s="29" t="str">
        <f>I55</f>
        <v>5e</v>
      </c>
      <c r="H54" s="33"/>
      <c r="I54" s="39" t="str">
        <f>'Résultats à 5'!I15:J15</f>
        <v>4e</v>
      </c>
      <c r="J54" s="23">
        <f>COUNTIF($B$51:$B$66,I54)+COUNTIF($F$50:$F$65,I54)</f>
        <v>4</v>
      </c>
      <c r="K54" s="23">
        <f>COUNTIF($B$51:$B$66,I54)</f>
        <v>2</v>
      </c>
      <c r="L54" s="23">
        <f>COUNTIF($F$50:$F$65,I54)</f>
        <v>2</v>
      </c>
      <c r="M54" s="23">
        <f t="shared" si="1"/>
        <v>2</v>
      </c>
      <c r="N54" t="e">
        <f>VLOOKUP(I54,'club-ville'!A:B,2,FALSE)</f>
        <v>#N/A</v>
      </c>
      <c r="O54" s="3">
        <v>2</v>
      </c>
    </row>
    <row r="55" spans="1:15" ht="15" customHeight="1" x14ac:dyDescent="0.25">
      <c r="A55" s="451" t="s">
        <v>28</v>
      </c>
      <c r="B55" s="416" t="str">
        <f>I55</f>
        <v>5e</v>
      </c>
      <c r="C55" s="417" t="s">
        <v>113</v>
      </c>
      <c r="D55" s="33"/>
      <c r="E55" s="33"/>
      <c r="F55" s="12"/>
      <c r="G55" s="76"/>
      <c r="H55" s="33"/>
      <c r="I55" s="39" t="str">
        <f>'Résultats à 5'!I16:J16</f>
        <v>5e</v>
      </c>
      <c r="J55" s="23">
        <f>COUNTIF($B$51:$B$66,I55)+COUNTIF($F$50:$F$65,I55)</f>
        <v>4</v>
      </c>
      <c r="K55" s="23">
        <f>COUNTIF($B$51:$B$66,I55)</f>
        <v>2</v>
      </c>
      <c r="L55" s="23">
        <f>COUNTIF($F$50:$F$65,I55)</f>
        <v>2</v>
      </c>
      <c r="M55" s="23">
        <f t="shared" si="1"/>
        <v>2</v>
      </c>
      <c r="N55" t="e">
        <f>VLOOKUP(I55,'club-ville'!A:B,2,FALSE)</f>
        <v>#N/A</v>
      </c>
      <c r="O55" s="3">
        <v>4</v>
      </c>
    </row>
    <row r="56" spans="1:15" ht="15" customHeight="1" x14ac:dyDescent="0.25">
      <c r="A56" s="452"/>
      <c r="B56" s="416" t="str">
        <f>I54</f>
        <v>4e</v>
      </c>
      <c r="C56" s="29" t="str">
        <f>I52</f>
        <v>2e</v>
      </c>
      <c r="D56" s="33"/>
      <c r="E56" s="451" t="s">
        <v>211</v>
      </c>
      <c r="F56" s="416" t="str">
        <f>I51</f>
        <v>1er</v>
      </c>
      <c r="G56" s="417" t="s">
        <v>113</v>
      </c>
      <c r="H56" s="33"/>
      <c r="I56" s="15" t="s">
        <v>30</v>
      </c>
      <c r="J56" s="23"/>
      <c r="K56" s="23"/>
      <c r="L56" s="23"/>
      <c r="M56" s="23">
        <f t="shared" si="1"/>
        <v>0</v>
      </c>
    </row>
    <row r="57" spans="1:15" ht="15" customHeight="1" x14ac:dyDescent="0.25">
      <c r="A57" s="33"/>
      <c r="B57" s="12"/>
      <c r="C57" s="76"/>
      <c r="D57" s="35"/>
      <c r="E57" s="452"/>
      <c r="F57" s="416" t="str">
        <f>I54</f>
        <v>4e</v>
      </c>
      <c r="G57" s="29" t="str">
        <f>I52</f>
        <v>2e</v>
      </c>
      <c r="H57" s="33"/>
      <c r="J57" s="19"/>
      <c r="K57" s="19"/>
      <c r="L57" s="19"/>
      <c r="M57" s="13"/>
    </row>
    <row r="58" spans="1:15" ht="15" customHeight="1" x14ac:dyDescent="0.25">
      <c r="A58" s="451" t="s">
        <v>31</v>
      </c>
      <c r="B58" s="416" t="str">
        <f>I53</f>
        <v>3e</v>
      </c>
      <c r="C58" s="417" t="s">
        <v>113</v>
      </c>
      <c r="D58" s="33"/>
      <c r="E58" s="33"/>
      <c r="F58" s="12"/>
      <c r="G58" s="75"/>
      <c r="H58" s="33"/>
    </row>
    <row r="59" spans="1:15" ht="15" customHeight="1" x14ac:dyDescent="0.25">
      <c r="A59" s="452"/>
      <c r="B59" s="416" t="str">
        <f>I51</f>
        <v>1er</v>
      </c>
      <c r="C59" s="29" t="str">
        <f>I54</f>
        <v>4e</v>
      </c>
      <c r="D59" s="33"/>
      <c r="E59" s="451" t="s">
        <v>212</v>
      </c>
      <c r="F59" s="416" t="str">
        <f>I53</f>
        <v>3e</v>
      </c>
      <c r="G59" s="417" t="s">
        <v>113</v>
      </c>
      <c r="H59" s="33"/>
    </row>
    <row r="60" spans="1:15" ht="15" customHeight="1" x14ac:dyDescent="0.25">
      <c r="A60" s="418"/>
      <c r="B60" s="24"/>
      <c r="C60" s="75"/>
      <c r="D60" s="35"/>
      <c r="E60" s="452"/>
      <c r="F60" s="416" t="str">
        <f>I55</f>
        <v>5e</v>
      </c>
      <c r="G60" s="29" t="str">
        <f>I51</f>
        <v>1er</v>
      </c>
      <c r="H60" s="33"/>
      <c r="J60" s="16"/>
      <c r="K60" s="16"/>
    </row>
    <row r="61" spans="1:15" ht="15" customHeight="1" x14ac:dyDescent="0.25">
      <c r="A61" s="451" t="s">
        <v>33</v>
      </c>
      <c r="B61" s="416" t="str">
        <f>I52</f>
        <v>2e</v>
      </c>
      <c r="C61" s="417" t="s">
        <v>113</v>
      </c>
      <c r="D61" s="33"/>
      <c r="E61" s="33"/>
      <c r="F61" s="12"/>
      <c r="G61" s="77"/>
      <c r="H61" s="33"/>
      <c r="J61" s="16"/>
      <c r="K61" s="16"/>
    </row>
    <row r="62" spans="1:15" ht="15" customHeight="1" x14ac:dyDescent="0.25">
      <c r="A62" s="452"/>
      <c r="B62" s="416" t="str">
        <f>I55</f>
        <v>5e</v>
      </c>
      <c r="C62" s="29" t="str">
        <f>I51</f>
        <v>1er</v>
      </c>
      <c r="D62" s="33"/>
      <c r="E62" s="451" t="s">
        <v>133</v>
      </c>
      <c r="F62" s="416" t="str">
        <f>I54</f>
        <v>4e</v>
      </c>
      <c r="G62" s="417" t="s">
        <v>113</v>
      </c>
      <c r="H62" s="33"/>
      <c r="J62" s="35"/>
      <c r="K62" s="35"/>
    </row>
    <row r="63" spans="1:15" ht="15" customHeight="1" x14ac:dyDescent="0.25">
      <c r="A63" s="418"/>
      <c r="B63" s="24"/>
      <c r="C63" s="77"/>
      <c r="D63" s="35"/>
      <c r="E63" s="452"/>
      <c r="F63" s="416" t="str">
        <f>I52</f>
        <v>2e</v>
      </c>
      <c r="G63" s="29" t="str">
        <f>I53</f>
        <v>3e</v>
      </c>
      <c r="H63" s="33"/>
      <c r="J63" s="3"/>
      <c r="K63" s="3"/>
    </row>
    <row r="64" spans="1:15" ht="15" customHeight="1" x14ac:dyDescent="0.25">
      <c r="A64" s="451" t="s">
        <v>35</v>
      </c>
      <c r="B64" s="416" t="str">
        <f>I54</f>
        <v>4e</v>
      </c>
      <c r="C64" s="417" t="s">
        <v>113</v>
      </c>
      <c r="D64" s="33"/>
      <c r="E64" s="19"/>
      <c r="F64" s="19"/>
      <c r="G64" s="19"/>
      <c r="H64" s="33"/>
      <c r="I64" s="16"/>
      <c r="J64" s="16"/>
      <c r="K64" s="16"/>
    </row>
    <row r="65" spans="1:11" ht="15" customHeight="1" x14ac:dyDescent="0.25">
      <c r="A65" s="452"/>
      <c r="B65" s="416" t="str">
        <f>I53</f>
        <v>3e</v>
      </c>
      <c r="C65" s="29" t="str">
        <f>I55</f>
        <v>5e</v>
      </c>
      <c r="D65" s="33"/>
      <c r="E65" s="19"/>
      <c r="F65" s="19"/>
      <c r="G65" s="19"/>
      <c r="H65" s="33"/>
      <c r="I65" s="16"/>
      <c r="J65" s="16"/>
      <c r="K65" s="16"/>
    </row>
    <row r="66" spans="1:11" ht="15" customHeight="1" x14ac:dyDescent="0.25">
      <c r="A66" s="33"/>
      <c r="B66" s="75"/>
      <c r="C66" s="76"/>
      <c r="D66" s="35"/>
      <c r="E66" s="19"/>
      <c r="F66" s="19"/>
      <c r="G66" s="19"/>
      <c r="H66" s="33"/>
    </row>
    <row r="67" spans="1:11" ht="15" customHeight="1" x14ac:dyDescent="0.25">
      <c r="A67" s="463" t="s">
        <v>361</v>
      </c>
      <c r="B67" s="463"/>
      <c r="C67" s="463"/>
      <c r="D67" s="463"/>
      <c r="E67" s="463"/>
      <c r="F67" s="463"/>
      <c r="G67" s="463"/>
      <c r="H67" s="33"/>
    </row>
    <row r="68" spans="1:11" ht="15" customHeight="1" x14ac:dyDescent="0.25">
      <c r="A68" s="463"/>
      <c r="B68" s="463"/>
      <c r="C68" s="463"/>
      <c r="D68" s="463"/>
      <c r="E68" s="463"/>
      <c r="F68" s="463"/>
      <c r="G68" s="463"/>
      <c r="H68" s="33"/>
    </row>
    <row r="69" spans="1:11" ht="15" customHeight="1" x14ac:dyDescent="0.25">
      <c r="A69" s="463"/>
      <c r="B69" s="463"/>
      <c r="C69" s="463"/>
      <c r="D69" s="463"/>
      <c r="E69" s="463"/>
      <c r="F69" s="463"/>
      <c r="G69" s="463"/>
      <c r="H69" s="33"/>
    </row>
    <row r="70" spans="1:11" ht="15" customHeight="1" x14ac:dyDescent="0.25">
      <c r="A70" s="18"/>
      <c r="B70" s="18"/>
      <c r="C70" s="18"/>
      <c r="D70" s="4"/>
      <c r="F70" s="4"/>
      <c r="G70" s="25"/>
      <c r="H70" s="19"/>
    </row>
    <row r="71" spans="1:11" ht="15" customHeight="1" x14ac:dyDescent="0.25">
      <c r="A71" s="464" t="s">
        <v>114</v>
      </c>
      <c r="B71" s="464"/>
      <c r="C71" s="464"/>
      <c r="D71" s="464"/>
      <c r="E71" s="464"/>
      <c r="F71" s="464"/>
      <c r="G71" s="464"/>
      <c r="H71" s="19"/>
    </row>
    <row r="72" spans="1:11" ht="15" customHeight="1" x14ac:dyDescent="0.25">
      <c r="A72" s="464"/>
      <c r="B72" s="464"/>
      <c r="C72" s="464"/>
      <c r="D72" s="464"/>
      <c r="E72" s="464"/>
      <c r="F72" s="464"/>
      <c r="G72" s="464"/>
      <c r="H72" s="19"/>
    </row>
    <row r="73" spans="1:11" ht="15" customHeight="1" x14ac:dyDescent="0.25">
      <c r="A73" s="464"/>
      <c r="B73" s="464"/>
      <c r="C73" s="464"/>
      <c r="D73" s="464"/>
      <c r="E73" s="464"/>
      <c r="F73" s="464"/>
      <c r="G73" s="464"/>
      <c r="H73" s="19"/>
    </row>
    <row r="74" spans="1:11" ht="15" customHeight="1" x14ac:dyDescent="0.25">
      <c r="A74" s="19"/>
      <c r="B74" s="19"/>
      <c r="C74" s="19"/>
      <c r="D74" s="19"/>
      <c r="E74" s="19"/>
      <c r="F74" s="19"/>
      <c r="G74" s="19"/>
    </row>
    <row r="75" spans="1:11" ht="15" customHeight="1" x14ac:dyDescent="0.25">
      <c r="A75" s="19"/>
      <c r="B75" s="19"/>
      <c r="C75" s="457" t="s">
        <v>439</v>
      </c>
      <c r="D75" s="458"/>
      <c r="E75" s="458"/>
      <c r="F75" s="459"/>
    </row>
    <row r="76" spans="1:11" ht="15" customHeight="1" x14ac:dyDescent="0.25">
      <c r="C76" s="460" t="s">
        <v>440</v>
      </c>
      <c r="D76" s="461"/>
      <c r="E76" s="461"/>
      <c r="F76" s="462"/>
    </row>
    <row r="77" spans="1:11" ht="15" customHeight="1" x14ac:dyDescent="0.25">
      <c r="G77" s="38"/>
    </row>
  </sheetData>
  <mergeCells count="52">
    <mergeCell ref="C76:F76"/>
    <mergeCell ref="A29:G31"/>
    <mergeCell ref="A33:G35"/>
    <mergeCell ref="A67:G69"/>
    <mergeCell ref="A71:G73"/>
    <mergeCell ref="A61:A62"/>
    <mergeCell ref="E62:E63"/>
    <mergeCell ref="A64:A65"/>
    <mergeCell ref="C75:F75"/>
    <mergeCell ref="A52:A53"/>
    <mergeCell ref="E53:E54"/>
    <mergeCell ref="A55:A56"/>
    <mergeCell ref="E56:E57"/>
    <mergeCell ref="A58:A59"/>
    <mergeCell ref="E59:E60"/>
    <mergeCell ref="A45:C45"/>
    <mergeCell ref="E45:G45"/>
    <mergeCell ref="A46:C46"/>
    <mergeCell ref="A48:C48"/>
    <mergeCell ref="E48:G48"/>
    <mergeCell ref="B50:C50"/>
    <mergeCell ref="E50:E51"/>
    <mergeCell ref="A44:C44"/>
    <mergeCell ref="E44:G44"/>
    <mergeCell ref="A23:A24"/>
    <mergeCell ref="E24:E25"/>
    <mergeCell ref="A26:A27"/>
    <mergeCell ref="C37:F37"/>
    <mergeCell ref="C38:F38"/>
    <mergeCell ref="A39:G39"/>
    <mergeCell ref="A40:G40"/>
    <mergeCell ref="A41:G41"/>
    <mergeCell ref="A42:G42"/>
    <mergeCell ref="A14:A15"/>
    <mergeCell ref="E15:E16"/>
    <mergeCell ref="A17:A18"/>
    <mergeCell ref="E18:E19"/>
    <mergeCell ref="A20:A21"/>
    <mergeCell ref="E21:E22"/>
    <mergeCell ref="B12:C12"/>
    <mergeCell ref="E12:E13"/>
    <mergeCell ref="A1:G1"/>
    <mergeCell ref="A2:G2"/>
    <mergeCell ref="A3:G3"/>
    <mergeCell ref="A4:G4"/>
    <mergeCell ref="A6:C6"/>
    <mergeCell ref="E6:G6"/>
    <mergeCell ref="A7:C7"/>
    <mergeCell ref="E7:G7"/>
    <mergeCell ref="A8:C8"/>
    <mergeCell ref="A10:C10"/>
    <mergeCell ref="E10:G10"/>
  </mergeCells>
  <hyperlinks>
    <hyperlink ref="C38" r:id="rId1" display="fabiocloclo@yahoo.fr / 06.77.96.02.20"/>
    <hyperlink ref="C76" r:id="rId2" display="fabiocloclo@yahoo.fr / 06.77.96.02.20"/>
  </hyperlinks>
  <printOptions horizontalCentered="1" verticalCentered="1"/>
  <pageMargins left="0.39370078740157483" right="0.39370078740157483" top="0.39370078740157483" bottom="0.39370078740157483" header="0.39370078740157483" footer="0.59055118110236227"/>
  <pageSetup paperSize="9" fitToHeight="2" orientation="portrait" r:id="rId3"/>
  <headerFooter alignWithMargins="0">
    <oddHeader>&amp;L&amp;G&amp;R&amp;G</oddHeader>
    <oddFooter>&amp;C&amp;G&amp;R&amp;8&amp;D</oddFooter>
  </headerFooter>
  <rowBreaks count="1" manualBreakCount="1">
    <brk id="38" max="6" man="1"/>
  </rowBreaks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O34"/>
  <sheetViews>
    <sheetView view="pageBreakPreview" topLeftCell="A2" zoomScaleSheetLayoutView="100" workbookViewId="0">
      <selection activeCell="N28" sqref="N28"/>
    </sheetView>
  </sheetViews>
  <sheetFormatPr baseColWidth="10" defaultRowHeight="13.2" outlineLevelRow="1" x14ac:dyDescent="0.25"/>
  <cols>
    <col min="1" max="1" width="18.44140625" bestFit="1" customWidth="1"/>
    <col min="2" max="2" width="13.33203125" bestFit="1" customWidth="1"/>
    <col min="13" max="13" width="2.44140625" customWidth="1"/>
    <col min="14" max="14" width="2.44140625" bestFit="1" customWidth="1"/>
    <col min="15" max="15" width="2.33203125" bestFit="1" customWidth="1"/>
  </cols>
  <sheetData>
    <row r="1" spans="1:15" ht="18" x14ac:dyDescent="0.35">
      <c r="A1" s="40"/>
      <c r="B1" s="141" t="s">
        <v>215</v>
      </c>
    </row>
    <row r="2" spans="1:15" ht="13.8" x14ac:dyDescent="0.25">
      <c r="A2" s="74" t="s">
        <v>468</v>
      </c>
      <c r="B2" s="59"/>
      <c r="C2" s="45"/>
      <c r="D2" s="45"/>
      <c r="E2" s="45"/>
      <c r="F2" s="45"/>
      <c r="G2" s="45"/>
      <c r="H2" s="45"/>
      <c r="I2" s="45"/>
      <c r="J2" s="45"/>
      <c r="K2" s="45"/>
      <c r="L2" s="45"/>
      <c r="M2" s="46"/>
      <c r="N2" s="46"/>
      <c r="O2" s="45"/>
    </row>
    <row r="3" spans="1:15" ht="13.8" outlineLevel="1" thickBot="1" x14ac:dyDescent="0.3">
      <c r="A3" s="60"/>
      <c r="B3" s="60"/>
      <c r="C3" s="45"/>
      <c r="D3" s="45"/>
      <c r="E3" s="45"/>
      <c r="F3" s="45"/>
      <c r="G3" s="45"/>
      <c r="H3" s="45"/>
      <c r="I3" s="45"/>
      <c r="J3" s="45"/>
      <c r="K3" s="45"/>
      <c r="L3" s="45"/>
      <c r="M3" s="46"/>
      <c r="N3" s="46"/>
      <c r="O3" s="45"/>
    </row>
    <row r="4" spans="1:15" ht="13.8" outlineLevel="1" thickBot="1" x14ac:dyDescent="0.3">
      <c r="A4" s="60"/>
      <c r="B4" s="140" t="s">
        <v>166</v>
      </c>
      <c r="C4" s="465" t="str">
        <f>A5</f>
        <v>Equipe 1</v>
      </c>
      <c r="D4" s="466"/>
      <c r="E4" s="465" t="str">
        <f>A6</f>
        <v>Equipe 5</v>
      </c>
      <c r="F4" s="466"/>
      <c r="G4" s="465" t="str">
        <f>A7</f>
        <v>Equipe 3</v>
      </c>
      <c r="H4" s="466"/>
      <c r="I4" s="465" t="str">
        <f>A8</f>
        <v>Equipe 2</v>
      </c>
      <c r="J4" s="466"/>
      <c r="K4" s="465" t="str">
        <f>A9</f>
        <v>Equipe 4</v>
      </c>
      <c r="L4" s="466"/>
      <c r="M4" s="46"/>
      <c r="N4" s="47" t="s">
        <v>167</v>
      </c>
      <c r="O4" s="48" t="s">
        <v>168</v>
      </c>
    </row>
    <row r="5" spans="1:15" outlineLevel="1" x14ac:dyDescent="0.25">
      <c r="A5" s="419" t="str">
        <f>'Planning à 5'!I14</f>
        <v>Equipe 1</v>
      </c>
      <c r="B5" s="137"/>
      <c r="C5" s="119"/>
      <c r="D5" s="120"/>
      <c r="E5" s="138"/>
      <c r="F5" s="139"/>
      <c r="G5" s="138"/>
      <c r="H5" s="139"/>
      <c r="I5" s="138"/>
      <c r="J5" s="139"/>
      <c r="K5" s="138"/>
      <c r="L5" s="139"/>
      <c r="M5" s="46"/>
      <c r="N5" s="49">
        <f>IF(C5&gt;D5,1,0)+IF(E5&gt;F5,1,0)+IF(G5&gt;H5,1,0)+IF(I5&gt;J5,1,0)+IF(K5&gt;L5,1,0)</f>
        <v>0</v>
      </c>
      <c r="O5" s="48">
        <f>IF(C5&lt;D5,1,0)+IF(E5&lt;F5,1,0)+IF(G5&lt;H5,1,0)+IF(I5&lt;J5,1,0)+IF(K5&lt;L5,1,0)</f>
        <v>0</v>
      </c>
    </row>
    <row r="6" spans="1:15" outlineLevel="1" x14ac:dyDescent="0.25">
      <c r="A6" s="420" t="str">
        <f>'Planning à 5'!I15</f>
        <v>Equipe 5</v>
      </c>
      <c r="B6" s="421"/>
      <c r="C6" s="422">
        <f>F5</f>
        <v>0</v>
      </c>
      <c r="D6" s="423">
        <f>E5</f>
        <v>0</v>
      </c>
      <c r="E6" s="424"/>
      <c r="F6" s="425"/>
      <c r="G6" s="426"/>
      <c r="H6" s="427"/>
      <c r="I6" s="426"/>
      <c r="J6" s="427"/>
      <c r="K6" s="426"/>
      <c r="L6" s="427"/>
      <c r="M6" s="46"/>
      <c r="N6" s="49">
        <f t="shared" ref="N6:N9" si="0">IF(C6&gt;D6,1,0)+IF(E6&gt;F6,1,0)+IF(G6&gt;H6,1,0)+IF(I6&gt;J6,1,0)+IF(K6&gt;L6,1,0)</f>
        <v>0</v>
      </c>
      <c r="O6" s="48">
        <f t="shared" ref="O6:O9" si="1">IF(C6&lt;D6,1,0)+IF(E6&lt;F6,1,0)+IF(G6&lt;H6,1,0)+IF(I6&lt;J6,1,0)+IF(K6&lt;L6,1,0)</f>
        <v>0</v>
      </c>
    </row>
    <row r="7" spans="1:15" outlineLevel="1" x14ac:dyDescent="0.25">
      <c r="A7" s="420" t="str">
        <f>'Planning à 5'!I16</f>
        <v>Equipe 3</v>
      </c>
      <c r="B7" s="421"/>
      <c r="C7" s="422">
        <f>H5</f>
        <v>0</v>
      </c>
      <c r="D7" s="423">
        <f>G5</f>
        <v>0</v>
      </c>
      <c r="E7" s="422">
        <f>H6</f>
        <v>0</v>
      </c>
      <c r="F7" s="423">
        <f>G6</f>
        <v>0</v>
      </c>
      <c r="G7" s="424"/>
      <c r="H7" s="425"/>
      <c r="I7" s="426"/>
      <c r="J7" s="427"/>
      <c r="K7" s="426"/>
      <c r="L7" s="427"/>
      <c r="M7" s="46"/>
      <c r="N7" s="49">
        <f t="shared" si="0"/>
        <v>0</v>
      </c>
      <c r="O7" s="48">
        <f t="shared" si="1"/>
        <v>0</v>
      </c>
    </row>
    <row r="8" spans="1:15" outlineLevel="1" x14ac:dyDescent="0.25">
      <c r="A8" s="420" t="str">
        <f>'Planning à 5'!I17</f>
        <v>Equipe 2</v>
      </c>
      <c r="B8" s="421"/>
      <c r="C8" s="422">
        <f>J5</f>
        <v>0</v>
      </c>
      <c r="D8" s="423">
        <f>I5</f>
        <v>0</v>
      </c>
      <c r="E8" s="422">
        <f>J6</f>
        <v>0</v>
      </c>
      <c r="F8" s="423">
        <f>I6</f>
        <v>0</v>
      </c>
      <c r="G8" s="422">
        <f>J7</f>
        <v>0</v>
      </c>
      <c r="H8" s="423">
        <f>I7</f>
        <v>0</v>
      </c>
      <c r="I8" s="428"/>
      <c r="J8" s="429"/>
      <c r="K8" s="426"/>
      <c r="L8" s="427"/>
      <c r="M8" s="46"/>
      <c r="N8" s="49">
        <f t="shared" si="0"/>
        <v>0</v>
      </c>
      <c r="O8" s="48">
        <f t="shared" si="1"/>
        <v>0</v>
      </c>
    </row>
    <row r="9" spans="1:15" ht="13.8" outlineLevel="1" thickBot="1" x14ac:dyDescent="0.3">
      <c r="A9" s="430" t="str">
        <f>'Planning à 5'!I18</f>
        <v>Equipe 4</v>
      </c>
      <c r="B9" s="431"/>
      <c r="C9" s="432">
        <f>L5</f>
        <v>0</v>
      </c>
      <c r="D9" s="433">
        <f>K5</f>
        <v>0</v>
      </c>
      <c r="E9" s="319">
        <f>L6</f>
        <v>0</v>
      </c>
      <c r="F9" s="320">
        <f>K6</f>
        <v>0</v>
      </c>
      <c r="G9" s="432">
        <f>L7</f>
        <v>0</v>
      </c>
      <c r="H9" s="433">
        <f>K7</f>
        <v>0</v>
      </c>
      <c r="I9" s="319">
        <f>L8</f>
        <v>0</v>
      </c>
      <c r="J9" s="320">
        <f>K8</f>
        <v>0</v>
      </c>
      <c r="K9" s="434"/>
      <c r="L9" s="435"/>
      <c r="M9" s="46"/>
      <c r="N9" s="49">
        <f t="shared" si="0"/>
        <v>0</v>
      </c>
      <c r="O9" s="48">
        <f t="shared" si="1"/>
        <v>0</v>
      </c>
    </row>
    <row r="10" spans="1:15" ht="13.8" outlineLevel="1" thickBot="1" x14ac:dyDescent="0.3">
      <c r="A10" s="62"/>
      <c r="B10" s="60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6"/>
      <c r="N10" s="46"/>
      <c r="O10" s="45"/>
    </row>
    <row r="11" spans="1:15" ht="13.8" outlineLevel="1" thickBot="1" x14ac:dyDescent="0.3">
      <c r="A11" s="60"/>
      <c r="B11" s="98" t="s">
        <v>169</v>
      </c>
      <c r="C11" s="99" t="s">
        <v>170</v>
      </c>
      <c r="D11" s="99" t="s">
        <v>171</v>
      </c>
      <c r="E11" s="100" t="s">
        <v>172</v>
      </c>
      <c r="F11" s="101" t="s">
        <v>173</v>
      </c>
      <c r="G11" s="45"/>
      <c r="H11" s="45"/>
      <c r="I11" s="465" t="s">
        <v>174</v>
      </c>
      <c r="J11" s="466"/>
      <c r="K11" s="45"/>
      <c r="L11" s="45"/>
      <c r="M11" s="46"/>
      <c r="N11" s="46"/>
      <c r="O11" s="45"/>
    </row>
    <row r="12" spans="1:15" outlineLevel="1" x14ac:dyDescent="0.25">
      <c r="A12" s="419" t="str">
        <f>A5</f>
        <v>Equipe 1</v>
      </c>
      <c r="B12" s="134">
        <f>IF(B5="A",0, IF(B5="F", (N5*2+O5*1),(N5*3+O5*2)))</f>
        <v>0</v>
      </c>
      <c r="C12" s="102">
        <f>C5+E5+G5+I5+K5</f>
        <v>0</v>
      </c>
      <c r="D12" s="102">
        <f>D5+F5+H5+J5+L5</f>
        <v>0</v>
      </c>
      <c r="E12" s="103">
        <f t="shared" ref="E12:E16" si="2">C12-D12</f>
        <v>0</v>
      </c>
      <c r="F12" s="104">
        <f>RANK(G12,G$12:G$16)</f>
        <v>1</v>
      </c>
      <c r="G12" s="53">
        <f t="shared" ref="G12:G16" si="3">B12+E12/1000</f>
        <v>0</v>
      </c>
      <c r="H12" s="122">
        <v>1</v>
      </c>
      <c r="I12" s="467" t="str">
        <f>IF(A1="calcul",IF(F$12=H12,A$12,IF(F$13=H12,A$13,IF(F$14=H12,A$14,IF(F$15=H12,A$15,IF(F$16=H12,A$16,))))),"1er")</f>
        <v>1er</v>
      </c>
      <c r="J12" s="468"/>
      <c r="K12" s="45"/>
      <c r="L12" s="45"/>
      <c r="M12" s="46"/>
      <c r="N12" s="46"/>
      <c r="O12" s="45"/>
    </row>
    <row r="13" spans="1:15" outlineLevel="1" x14ac:dyDescent="0.25">
      <c r="A13" s="420" t="str">
        <f>A6</f>
        <v>Equipe 5</v>
      </c>
      <c r="B13" s="436">
        <f>IF(B6="A",0, IF(B6="F", (N6*2+O6*1),(N6*3+O6*2)))</f>
        <v>0</v>
      </c>
      <c r="C13" s="437">
        <f t="shared" ref="C13:D16" si="4">C6+E6+G6+I6+K6</f>
        <v>0</v>
      </c>
      <c r="D13" s="437">
        <f t="shared" si="4"/>
        <v>0</v>
      </c>
      <c r="E13" s="438">
        <f t="shared" si="2"/>
        <v>0</v>
      </c>
      <c r="F13" s="439">
        <f>RANK(G13,G$12:G$16)</f>
        <v>1</v>
      </c>
      <c r="G13" s="53">
        <f t="shared" si="3"/>
        <v>0</v>
      </c>
      <c r="H13" s="440">
        <v>2</v>
      </c>
      <c r="I13" s="469" t="str">
        <f>IF(A1="calcul",IF(F$12=H13,A$12,IF(F$13=H13,A$13,IF(F$14=H13,A$14,IF(F$15=H13,A$15,IF(F$16=H13,A$16,))))),"2e")</f>
        <v>2e</v>
      </c>
      <c r="J13" s="470"/>
      <c r="K13" s="45"/>
      <c r="L13" s="45"/>
      <c r="M13" s="46"/>
      <c r="N13" s="46"/>
      <c r="O13" s="45"/>
    </row>
    <row r="14" spans="1:15" outlineLevel="1" x14ac:dyDescent="0.25">
      <c r="A14" s="420" t="str">
        <f>A7</f>
        <v>Equipe 3</v>
      </c>
      <c r="B14" s="436">
        <f>IF(B7="A",0, IF(B7="F", (N7*2+O7*1),(N7*3+O7*2)))</f>
        <v>0</v>
      </c>
      <c r="C14" s="437">
        <f t="shared" si="4"/>
        <v>0</v>
      </c>
      <c r="D14" s="437">
        <f t="shared" si="4"/>
        <v>0</v>
      </c>
      <c r="E14" s="438">
        <f t="shared" si="2"/>
        <v>0</v>
      </c>
      <c r="F14" s="439">
        <f>RANK(G14,G$12:G$16)</f>
        <v>1</v>
      </c>
      <c r="G14" s="53">
        <f t="shared" si="3"/>
        <v>0</v>
      </c>
      <c r="H14" s="440">
        <v>3</v>
      </c>
      <c r="I14" s="469" t="str">
        <f>IF(A1="calcul",IF(F$12=H14,A$12,IF(F$13=H14,A$13,IF(F$14=H14,A$14,IF(F$15=H14,A$15,IF(F$16=H14,A$16,))))),"3e")</f>
        <v>3e</v>
      </c>
      <c r="J14" s="470"/>
      <c r="K14" s="45"/>
      <c r="L14" s="45"/>
      <c r="M14" s="46"/>
      <c r="N14" s="46"/>
      <c r="O14" s="45"/>
    </row>
    <row r="15" spans="1:15" outlineLevel="1" x14ac:dyDescent="0.25">
      <c r="A15" s="420" t="str">
        <f>A8</f>
        <v>Equipe 2</v>
      </c>
      <c r="B15" s="436">
        <f>IF(B8="A",0, IF(B8="F", (N8*2+O8*1),(N8*3+O8*2)))</f>
        <v>0</v>
      </c>
      <c r="C15" s="437">
        <f t="shared" si="4"/>
        <v>0</v>
      </c>
      <c r="D15" s="437">
        <f t="shared" si="4"/>
        <v>0</v>
      </c>
      <c r="E15" s="438">
        <f>C15-D15</f>
        <v>0</v>
      </c>
      <c r="F15" s="439">
        <f>RANK(G15,G$12:G$16)</f>
        <v>1</v>
      </c>
      <c r="G15" s="53">
        <f t="shared" si="3"/>
        <v>0</v>
      </c>
      <c r="H15" s="440">
        <v>4</v>
      </c>
      <c r="I15" s="469" t="str">
        <f>IF(A1="calcul",IF(F$12=H15,A$12,IF(F$13=H15,A$13,IF(F$14=H15,A$14,IF(F$15=H15,A$15,IF(F$16=H15,A$16,))))),"4e")</f>
        <v>4e</v>
      </c>
      <c r="J15" s="470"/>
      <c r="K15" s="45"/>
      <c r="L15" s="45"/>
      <c r="M15" s="46"/>
      <c r="N15" s="46"/>
      <c r="O15" s="45"/>
    </row>
    <row r="16" spans="1:15" ht="13.8" outlineLevel="1" thickBot="1" x14ac:dyDescent="0.3">
      <c r="A16" s="430" t="str">
        <f>A9</f>
        <v>Equipe 4</v>
      </c>
      <c r="B16" s="441">
        <f>IF(B9="A",0, IF(B9="F", (N9*2+O9*1),(N9*3+O9*2)))</f>
        <v>0</v>
      </c>
      <c r="C16" s="387">
        <f t="shared" si="4"/>
        <v>0</v>
      </c>
      <c r="D16" s="387">
        <f t="shared" si="4"/>
        <v>0</v>
      </c>
      <c r="E16" s="388">
        <f t="shared" si="2"/>
        <v>0</v>
      </c>
      <c r="F16" s="389">
        <f>RANK(G16,G$12:G$16)</f>
        <v>1</v>
      </c>
      <c r="G16" s="53">
        <f t="shared" si="3"/>
        <v>0</v>
      </c>
      <c r="H16" s="442">
        <v>5</v>
      </c>
      <c r="I16" s="471" t="str">
        <f>IF(A1="calcul",IF(F$12=H16,A$12,IF(F$13=H16,A$13,IF(F$14=H16,A$14,IF(F$15=H16,A$15,IF(F$16=H16,A$16,))))),"5e")</f>
        <v>5e</v>
      </c>
      <c r="J16" s="472"/>
      <c r="K16" s="45"/>
      <c r="L16" s="45"/>
      <c r="M16" s="46"/>
      <c r="N16" s="46"/>
      <c r="O16" s="45"/>
    </row>
    <row r="17" spans="1:15" s="58" customFormat="1" outlineLevel="1" x14ac:dyDescent="0.25">
      <c r="A17" s="63"/>
      <c r="B17" s="63"/>
      <c r="C17" s="54">
        <f>SUM(C12:C16)</f>
        <v>0</v>
      </c>
      <c r="D17" s="54">
        <f>SUM(D12:D16)</f>
        <v>0</v>
      </c>
      <c r="E17" s="55"/>
      <c r="F17" s="39"/>
      <c r="G17" s="45"/>
      <c r="H17" s="56"/>
      <c r="I17" s="57"/>
      <c r="J17" s="57"/>
      <c r="K17" s="45"/>
      <c r="L17" s="45"/>
      <c r="M17" s="46"/>
      <c r="N17" s="46"/>
      <c r="O17" s="45"/>
    </row>
    <row r="19" spans="1:15" ht="13.8" x14ac:dyDescent="0.25">
      <c r="A19" s="74" t="s">
        <v>469</v>
      </c>
      <c r="B19" s="59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6"/>
      <c r="N19" s="46"/>
      <c r="O19" s="45"/>
    </row>
    <row r="20" spans="1:15" ht="13.8" outlineLevel="1" thickBot="1" x14ac:dyDescent="0.3">
      <c r="A20" s="60"/>
      <c r="B20" s="60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6"/>
      <c r="N20" s="46"/>
      <c r="O20" s="45"/>
    </row>
    <row r="21" spans="1:15" ht="13.8" outlineLevel="1" thickBot="1" x14ac:dyDescent="0.3">
      <c r="A21" s="60"/>
      <c r="B21" s="140" t="s">
        <v>166</v>
      </c>
      <c r="C21" s="465" t="str">
        <f>A22</f>
        <v>Equipe 1</v>
      </c>
      <c r="D21" s="466"/>
      <c r="E21" s="465" t="str">
        <f>A23</f>
        <v>Equipe 5</v>
      </c>
      <c r="F21" s="466"/>
      <c r="G21" s="465" t="str">
        <f>A24</f>
        <v>Equipe 3</v>
      </c>
      <c r="H21" s="466"/>
      <c r="I21" s="465" t="str">
        <f>A25</f>
        <v>Equipe 2</v>
      </c>
      <c r="J21" s="466"/>
      <c r="K21" s="465" t="str">
        <f>A26</f>
        <v>Equipe 4</v>
      </c>
      <c r="L21" s="466"/>
      <c r="M21" s="46"/>
      <c r="N21" s="47" t="s">
        <v>167</v>
      </c>
      <c r="O21" s="48" t="s">
        <v>168</v>
      </c>
    </row>
    <row r="22" spans="1:15" outlineLevel="1" x14ac:dyDescent="0.25">
      <c r="A22" s="419" t="str">
        <f>A5</f>
        <v>Equipe 1</v>
      </c>
      <c r="B22" s="137"/>
      <c r="C22" s="119"/>
      <c r="D22" s="120"/>
      <c r="E22" s="138"/>
      <c r="F22" s="139"/>
      <c r="G22" s="138"/>
      <c r="H22" s="139"/>
      <c r="I22" s="138"/>
      <c r="J22" s="139"/>
      <c r="K22" s="138"/>
      <c r="L22" s="139"/>
      <c r="M22" s="46"/>
      <c r="N22" s="49">
        <f>IF(C22&gt;D22,1,0)+IF(E22&gt;F22,1,0)+IF(G22&gt;H22,1,0)+IF(I22&gt;J22,1,0)+IF(K22&gt;L22,1,0)</f>
        <v>0</v>
      </c>
      <c r="O22" s="48">
        <f>IF(C22&lt;D22,1,0)+IF(E22&lt;F22,1,0)+IF(G22&lt;H22,1,0)+IF(I22&lt;J22,1,0)+IF(K22&lt;L22,1,0)</f>
        <v>0</v>
      </c>
    </row>
    <row r="23" spans="1:15" outlineLevel="1" x14ac:dyDescent="0.25">
      <c r="A23" s="420" t="str">
        <f t="shared" ref="A23:A26" si="5">A6</f>
        <v>Equipe 5</v>
      </c>
      <c r="B23" s="421"/>
      <c r="C23" s="422">
        <f>F22</f>
        <v>0</v>
      </c>
      <c r="D23" s="423">
        <f>E22</f>
        <v>0</v>
      </c>
      <c r="E23" s="424"/>
      <c r="F23" s="425"/>
      <c r="G23" s="426"/>
      <c r="H23" s="427"/>
      <c r="I23" s="426"/>
      <c r="J23" s="427"/>
      <c r="K23" s="426"/>
      <c r="L23" s="427"/>
      <c r="M23" s="46"/>
      <c r="N23" s="49">
        <f t="shared" ref="N23:N26" si="6">IF(C23&gt;D23,1,0)+IF(E23&gt;F23,1,0)+IF(G23&gt;H23,1,0)+IF(I23&gt;J23,1,0)+IF(K23&gt;L23,1,0)</f>
        <v>0</v>
      </c>
      <c r="O23" s="48">
        <f t="shared" ref="O23:O26" si="7">IF(C23&lt;D23,1,0)+IF(E23&lt;F23,1,0)+IF(G23&lt;H23,1,0)+IF(I23&lt;J23,1,0)+IF(K23&lt;L23,1,0)</f>
        <v>0</v>
      </c>
    </row>
    <row r="24" spans="1:15" outlineLevel="1" x14ac:dyDescent="0.25">
      <c r="A24" s="420" t="str">
        <f t="shared" si="5"/>
        <v>Equipe 3</v>
      </c>
      <c r="B24" s="421"/>
      <c r="C24" s="422">
        <f>H22</f>
        <v>0</v>
      </c>
      <c r="D24" s="423">
        <f>G22</f>
        <v>0</v>
      </c>
      <c r="E24" s="422">
        <f>H23</f>
        <v>0</v>
      </c>
      <c r="F24" s="423">
        <f>G23</f>
        <v>0</v>
      </c>
      <c r="G24" s="424"/>
      <c r="H24" s="425"/>
      <c r="I24" s="426"/>
      <c r="J24" s="427"/>
      <c r="K24" s="426"/>
      <c r="L24" s="427"/>
      <c r="M24" s="46"/>
      <c r="N24" s="49">
        <f t="shared" si="6"/>
        <v>0</v>
      </c>
      <c r="O24" s="48">
        <f t="shared" si="7"/>
        <v>0</v>
      </c>
    </row>
    <row r="25" spans="1:15" outlineLevel="1" x14ac:dyDescent="0.25">
      <c r="A25" s="420" t="str">
        <f t="shared" si="5"/>
        <v>Equipe 2</v>
      </c>
      <c r="B25" s="421"/>
      <c r="C25" s="422">
        <f>J22</f>
        <v>0</v>
      </c>
      <c r="D25" s="423">
        <f>I22</f>
        <v>0</v>
      </c>
      <c r="E25" s="422">
        <f>J23</f>
        <v>0</v>
      </c>
      <c r="F25" s="423">
        <f>I23</f>
        <v>0</v>
      </c>
      <c r="G25" s="422">
        <f>J24</f>
        <v>0</v>
      </c>
      <c r="H25" s="423">
        <f>I24</f>
        <v>0</v>
      </c>
      <c r="I25" s="428"/>
      <c r="J25" s="429"/>
      <c r="K25" s="426"/>
      <c r="L25" s="427"/>
      <c r="M25" s="46"/>
      <c r="N25" s="49">
        <f t="shared" si="6"/>
        <v>0</v>
      </c>
      <c r="O25" s="48">
        <f t="shared" si="7"/>
        <v>0</v>
      </c>
    </row>
    <row r="26" spans="1:15" ht="13.8" outlineLevel="1" thickBot="1" x14ac:dyDescent="0.3">
      <c r="A26" s="430" t="str">
        <f t="shared" si="5"/>
        <v>Equipe 4</v>
      </c>
      <c r="B26" s="431"/>
      <c r="C26" s="432">
        <f>L22</f>
        <v>0</v>
      </c>
      <c r="D26" s="433">
        <f>K22</f>
        <v>0</v>
      </c>
      <c r="E26" s="319">
        <f>L23</f>
        <v>0</v>
      </c>
      <c r="F26" s="320">
        <f>K23</f>
        <v>0</v>
      </c>
      <c r="G26" s="432">
        <f>L24</f>
        <v>0</v>
      </c>
      <c r="H26" s="433">
        <f>K24</f>
        <v>0</v>
      </c>
      <c r="I26" s="319">
        <f>L25</f>
        <v>0</v>
      </c>
      <c r="J26" s="320">
        <f>K25</f>
        <v>0</v>
      </c>
      <c r="K26" s="434"/>
      <c r="L26" s="435"/>
      <c r="M26" s="46"/>
      <c r="N26" s="49">
        <f t="shared" si="6"/>
        <v>0</v>
      </c>
      <c r="O26" s="48">
        <f t="shared" si="7"/>
        <v>0</v>
      </c>
    </row>
    <row r="27" spans="1:15" ht="13.8" outlineLevel="1" thickBot="1" x14ac:dyDescent="0.3">
      <c r="A27" s="62"/>
      <c r="B27" s="60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6"/>
      <c r="N27" s="46"/>
      <c r="O27" s="45"/>
    </row>
    <row r="28" spans="1:15" ht="13.8" outlineLevel="1" thickBot="1" x14ac:dyDescent="0.3">
      <c r="A28" s="60"/>
      <c r="B28" s="98" t="s">
        <v>169</v>
      </c>
      <c r="C28" s="99" t="s">
        <v>170</v>
      </c>
      <c r="D28" s="99" t="s">
        <v>171</v>
      </c>
      <c r="E28" s="100" t="s">
        <v>172</v>
      </c>
      <c r="F28" s="101" t="s">
        <v>173</v>
      </c>
      <c r="G28" s="45"/>
      <c r="H28" s="45"/>
      <c r="I28" s="465" t="s">
        <v>174</v>
      </c>
      <c r="J28" s="466"/>
      <c r="K28" s="45"/>
      <c r="L28" s="45"/>
      <c r="M28" s="46"/>
      <c r="N28" s="46"/>
      <c r="O28" s="45"/>
    </row>
    <row r="29" spans="1:15" outlineLevel="1" x14ac:dyDescent="0.25">
      <c r="A29" s="419" t="str">
        <f>A22</f>
        <v>Equipe 1</v>
      </c>
      <c r="B29" s="134">
        <f>IF(B22="A",0, IF(B22="F", (N22*2+O22*1),(N22*3+O22*2)))+B12</f>
        <v>0</v>
      </c>
      <c r="C29" s="102">
        <f>C22+E22+G22+I22+K22</f>
        <v>0</v>
      </c>
      <c r="D29" s="102">
        <f>D22+F22+H22+J22+L22</f>
        <v>0</v>
      </c>
      <c r="E29" s="103">
        <f>C29-D29+E12</f>
        <v>0</v>
      </c>
      <c r="F29" s="104">
        <f>RANK(G29,G$29:G$33)</f>
        <v>1</v>
      </c>
      <c r="G29" s="53">
        <f t="shared" ref="G29:G33" si="8">B29+E29/1000</f>
        <v>0</v>
      </c>
      <c r="H29" s="122">
        <v>1</v>
      </c>
      <c r="I29" s="467" t="str">
        <f>IF(A1="calcul",IF(F$29=H29,A$29,IF(F$30=H29,A$30,IF(F$31=H29,A$31,IF(F$32=H29,A$32,IF(F$33=H29,A$33,))))),"1er")</f>
        <v>1er</v>
      </c>
      <c r="J29" s="468"/>
      <c r="K29" s="66"/>
      <c r="L29" s="45"/>
      <c r="M29" s="46"/>
      <c r="N29" s="46"/>
      <c r="O29" s="45"/>
    </row>
    <row r="30" spans="1:15" outlineLevel="1" x14ac:dyDescent="0.25">
      <c r="A30" s="420" t="str">
        <f>A23</f>
        <v>Equipe 5</v>
      </c>
      <c r="B30" s="436">
        <f>IF(B23="A",0, IF(B23="F", (N23*2+O23*1),(N23*3+O23*2)))+B13</f>
        <v>0</v>
      </c>
      <c r="C30" s="437">
        <f t="shared" ref="C30:D33" si="9">C23+E23+G23+I23+K23</f>
        <v>0</v>
      </c>
      <c r="D30" s="437">
        <f t="shared" si="9"/>
        <v>0</v>
      </c>
      <c r="E30" s="438">
        <f t="shared" ref="E30:E33" si="10">C30-D30+E13</f>
        <v>0</v>
      </c>
      <c r="F30" s="439">
        <f>RANK(G30,G$29:G$33)</f>
        <v>1</v>
      </c>
      <c r="G30" s="53">
        <f t="shared" si="8"/>
        <v>0</v>
      </c>
      <c r="H30" s="443">
        <v>2</v>
      </c>
      <c r="I30" s="473" t="str">
        <f>IF(A1="calcul",IF(F$29=H30,A$29,IF(F$30=H30,A$30,IF(F$31=H30,A$31,IF(F$32=H30,A$32,IF(F$33=H30,A$33,))))),"2e")</f>
        <v>2e</v>
      </c>
      <c r="J30" s="474"/>
      <c r="K30" s="66"/>
      <c r="L30" s="45"/>
      <c r="M30" s="46"/>
      <c r="N30" s="46"/>
      <c r="O30" s="45"/>
    </row>
    <row r="31" spans="1:15" outlineLevel="1" x14ac:dyDescent="0.25">
      <c r="A31" s="420" t="str">
        <f>A24</f>
        <v>Equipe 3</v>
      </c>
      <c r="B31" s="436">
        <f>IF(B24="A",0, IF(B24="F", (N24*2+O24*1),(N24*3+O24*2)))+B14</f>
        <v>0</v>
      </c>
      <c r="C31" s="437">
        <f t="shared" si="9"/>
        <v>0</v>
      </c>
      <c r="D31" s="437">
        <f t="shared" si="9"/>
        <v>0</v>
      </c>
      <c r="E31" s="438">
        <f t="shared" si="10"/>
        <v>0</v>
      </c>
      <c r="F31" s="439">
        <f>RANK(G31,G$29:G$33)</f>
        <v>1</v>
      </c>
      <c r="G31" s="53">
        <f t="shared" si="8"/>
        <v>0</v>
      </c>
      <c r="H31" s="440">
        <v>3</v>
      </c>
      <c r="I31" s="469" t="str">
        <f>IF(A1="calcul",IF(F$29=H31,A$29,IF(F$30=H31,A$30,IF(F$31=H31,A$31,IF(F$32=H31,A$32,IF(F$33=H31,A$33,))))),"3e")</f>
        <v>3e</v>
      </c>
      <c r="J31" s="470"/>
      <c r="K31" s="45"/>
      <c r="L31" s="45"/>
      <c r="M31" s="46"/>
      <c r="N31" s="46"/>
      <c r="O31" s="45"/>
    </row>
    <row r="32" spans="1:15" outlineLevel="1" x14ac:dyDescent="0.25">
      <c r="A32" s="420" t="str">
        <f>A25</f>
        <v>Equipe 2</v>
      </c>
      <c r="B32" s="436">
        <f>IF(B25="A",0, IF(B25="F", (N25*2+O25*1),(N25*3+O25*2)))+B15</f>
        <v>0</v>
      </c>
      <c r="C32" s="437">
        <f t="shared" si="9"/>
        <v>0</v>
      </c>
      <c r="D32" s="437">
        <f t="shared" si="9"/>
        <v>0</v>
      </c>
      <c r="E32" s="438">
        <f t="shared" si="10"/>
        <v>0</v>
      </c>
      <c r="F32" s="439">
        <f>RANK(G32,G$29:G$33)</f>
        <v>1</v>
      </c>
      <c r="G32" s="53">
        <f t="shared" si="8"/>
        <v>0</v>
      </c>
      <c r="H32" s="440">
        <v>4</v>
      </c>
      <c r="I32" s="469" t="str">
        <f>IF(A1="calcul",IF(F$29=H32,A$29,IF(F$30=H32,A$30,IF(F$31=H32,A$31,IF(F$32=H32,A$32,IF(F$33=H32,A$33,))))),"4e")</f>
        <v>4e</v>
      </c>
      <c r="J32" s="470"/>
      <c r="K32" s="45"/>
      <c r="L32" s="45"/>
      <c r="M32" s="46"/>
      <c r="N32" s="46"/>
      <c r="O32" s="45"/>
    </row>
    <row r="33" spans="1:15" ht="13.8" outlineLevel="1" thickBot="1" x14ac:dyDescent="0.3">
      <c r="A33" s="430" t="str">
        <f>A26</f>
        <v>Equipe 4</v>
      </c>
      <c r="B33" s="441">
        <f>IF(B26="A",0, IF(B26="F", (N26*2+O26*1),(N26*3+O26*2)))+B16</f>
        <v>0</v>
      </c>
      <c r="C33" s="387">
        <f t="shared" si="9"/>
        <v>0</v>
      </c>
      <c r="D33" s="387">
        <f t="shared" si="9"/>
        <v>0</v>
      </c>
      <c r="E33" s="388">
        <f t="shared" si="10"/>
        <v>0</v>
      </c>
      <c r="F33" s="389">
        <f>RANK(G33,G$29:G$33)</f>
        <v>1</v>
      </c>
      <c r="G33" s="53">
        <f t="shared" si="8"/>
        <v>0</v>
      </c>
      <c r="H33" s="442">
        <v>5</v>
      </c>
      <c r="I33" s="471" t="str">
        <f>IF(A1="calcul",IF(F$29=H33,A$29,IF(F$30=H33,A$30,IF(F$31=H33,A$31,IF(F$32=H33,A$32,IF(F$33=H33,A$33,))))),"5e")</f>
        <v>5e</v>
      </c>
      <c r="J33" s="472"/>
      <c r="K33" s="45"/>
      <c r="L33" s="45"/>
      <c r="M33" s="46"/>
      <c r="N33" s="46"/>
      <c r="O33" s="45"/>
    </row>
    <row r="34" spans="1:15" s="58" customFormat="1" outlineLevel="1" x14ac:dyDescent="0.25">
      <c r="A34" s="63"/>
      <c r="B34" s="63"/>
      <c r="C34" s="54">
        <f>SUM(C29:C33)</f>
        <v>0</v>
      </c>
      <c r="D34" s="54">
        <f>SUM(D29:D33)</f>
        <v>0</v>
      </c>
      <c r="E34" s="55"/>
      <c r="F34" s="39"/>
      <c r="G34" s="45"/>
      <c r="H34" s="56"/>
      <c r="I34" s="57"/>
      <c r="J34" s="57"/>
      <c r="K34" s="45"/>
      <c r="L34" s="45"/>
      <c r="M34" s="46"/>
      <c r="N34" s="46"/>
      <c r="O34" s="45"/>
    </row>
  </sheetData>
  <mergeCells count="22">
    <mergeCell ref="I33:J33"/>
    <mergeCell ref="K21:L21"/>
    <mergeCell ref="I28:J28"/>
    <mergeCell ref="I29:J29"/>
    <mergeCell ref="I30:J30"/>
    <mergeCell ref="I31:J31"/>
    <mergeCell ref="I32:J32"/>
    <mergeCell ref="K4:L4"/>
    <mergeCell ref="I11:J11"/>
    <mergeCell ref="C21:D21"/>
    <mergeCell ref="E21:F21"/>
    <mergeCell ref="G21:H21"/>
    <mergeCell ref="I21:J21"/>
    <mergeCell ref="C4:D4"/>
    <mergeCell ref="E4:F4"/>
    <mergeCell ref="G4:H4"/>
    <mergeCell ref="I4:J4"/>
    <mergeCell ref="I12:J12"/>
    <mergeCell ref="I13:J13"/>
    <mergeCell ref="I14:J14"/>
    <mergeCell ref="I15:J15"/>
    <mergeCell ref="I16:J16"/>
  </mergeCells>
  <dataValidations count="2">
    <dataValidation type="list" allowBlank="1" showInputMessage="1" showErrorMessage="1" sqref="A1">
      <formula1>"calcul"</formula1>
    </dataValidation>
    <dataValidation type="list" allowBlank="1" showInputMessage="1" showErrorMessage="1" sqref="B5:B9 IT5:IT9 SP5:SP9 ACL5:ACL9 AMH5:AMH9 AWD5:AWD9 BFZ5:BFZ9 BPV5:BPV9 BZR5:BZR9 CJN5:CJN9 CTJ5:CTJ9 DDF5:DDF9 DNB5:DNB9 DWX5:DWX9 EGT5:EGT9 EQP5:EQP9 FAL5:FAL9 FKH5:FKH9 FUD5:FUD9 GDZ5:GDZ9 GNV5:GNV9 GXR5:GXR9 HHN5:HHN9 HRJ5:HRJ9 IBF5:IBF9 ILB5:ILB9 IUX5:IUX9 JET5:JET9 JOP5:JOP9 JYL5:JYL9 KIH5:KIH9 KSD5:KSD9 LBZ5:LBZ9 LLV5:LLV9 LVR5:LVR9 MFN5:MFN9 MPJ5:MPJ9 MZF5:MZF9 NJB5:NJB9 NSX5:NSX9 OCT5:OCT9 OMP5:OMP9 OWL5:OWL9 PGH5:PGH9 PQD5:PQD9 PZZ5:PZZ9 QJV5:QJV9 QTR5:QTR9 RDN5:RDN9 RNJ5:RNJ9 RXF5:RXF9 SHB5:SHB9 SQX5:SQX9 TAT5:TAT9 TKP5:TKP9 TUL5:TUL9 UEH5:UEH9 UOD5:UOD9 UXZ5:UXZ9 VHV5:VHV9 VRR5:VRR9 WBN5:WBN9 WLJ5:WLJ9 WVF5:WVF9 B22:B26 IT22:IT26 SP22:SP26 ACL22:ACL26 AMH22:AMH26 AWD22:AWD26 BFZ22:BFZ26 BPV22:BPV26 BZR22:BZR26 CJN22:CJN26 CTJ22:CTJ26 DDF22:DDF26 DNB22:DNB26 DWX22:DWX26 EGT22:EGT26 EQP22:EQP26 FAL22:FAL26 FKH22:FKH26 FUD22:FUD26 GDZ22:GDZ26 GNV22:GNV26 GXR22:GXR26 HHN22:HHN26 HRJ22:HRJ26 IBF22:IBF26 ILB22:ILB26 IUX22:IUX26 JET22:JET26 JOP22:JOP26 JYL22:JYL26 KIH22:KIH26 KSD22:KSD26 LBZ22:LBZ26 LLV22:LLV26 LVR22:LVR26 MFN22:MFN26 MPJ22:MPJ26 MZF22:MZF26 NJB22:NJB26 NSX22:NSX26 OCT22:OCT26 OMP22:OMP26 OWL22:OWL26 PGH22:PGH26 PQD22:PQD26 PZZ22:PZZ26 QJV22:QJV26 QTR22:QTR26 RDN22:RDN26 RNJ22:RNJ26 RXF22:RXF26 SHB22:SHB26 SQX22:SQX26 TAT22:TAT26 TKP22:TKP26 TUL22:TUL26 UEH22:UEH26 UOD22:UOD26 UXZ22:UXZ26 VHV22:VHV26 VRR22:VRR26 WBN22:WBN26 WLJ22:WLJ26 WVF22:WVF26">
      <formula1>"A,F"</formula1>
    </dataValidation>
  </dataValidations>
  <pageMargins left="0.7" right="0.7" top="0.75" bottom="0.75" header="0.3" footer="0.3"/>
  <pageSetup paperSize="9" scale="6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58"/>
  <sheetViews>
    <sheetView view="pageBreakPreview" zoomScale="80" zoomScaleNormal="100" zoomScaleSheetLayoutView="80" workbookViewId="0">
      <selection activeCell="N28" sqref="N28"/>
    </sheetView>
  </sheetViews>
  <sheetFormatPr baseColWidth="10" defaultColWidth="9.109375" defaultRowHeight="13.2" outlineLevelRow="1" x14ac:dyDescent="0.25"/>
  <cols>
    <col min="1" max="1" width="3.33203125" customWidth="1"/>
    <col min="2" max="2" width="17.6640625" bestFit="1" customWidth="1"/>
    <col min="3" max="4" width="3.33203125" bestFit="1" customWidth="1"/>
    <col min="5" max="5" width="3.33203125" customWidth="1"/>
    <col min="6" max="6" width="3.33203125" bestFit="1" customWidth="1"/>
    <col min="7" max="7" width="3.33203125" customWidth="1"/>
    <col min="8" max="8" width="7.33203125" bestFit="1" customWidth="1"/>
    <col min="9" max="10" width="3.33203125" bestFit="1" customWidth="1"/>
    <col min="11" max="11" width="3.33203125" customWidth="1"/>
    <col min="12" max="12" width="17.6640625" bestFit="1" customWidth="1"/>
    <col min="13" max="14" width="3.33203125" bestFit="1" customWidth="1"/>
    <col min="15" max="15" width="3.33203125" customWidth="1"/>
    <col min="16" max="16" width="3.33203125" bestFit="1" customWidth="1"/>
    <col min="17" max="17" width="3.33203125" customWidth="1"/>
    <col min="18" max="18" width="7.33203125" bestFit="1" customWidth="1"/>
    <col min="19" max="20" width="3.33203125" bestFit="1" customWidth="1"/>
    <col min="21" max="21" width="3.33203125" customWidth="1"/>
    <col min="22" max="22" width="17.6640625" customWidth="1"/>
    <col min="23" max="26" width="3.33203125" customWidth="1"/>
    <col min="257" max="257" width="3.33203125" customWidth="1"/>
    <col min="258" max="258" width="17.6640625" bestFit="1" customWidth="1"/>
    <col min="259" max="260" width="3.33203125" bestFit="1" customWidth="1"/>
    <col min="261" max="261" width="3.33203125" customWidth="1"/>
    <col min="262" max="262" width="3.33203125" bestFit="1" customWidth="1"/>
    <col min="263" max="263" width="3.33203125" customWidth="1"/>
    <col min="264" max="264" width="7.33203125" bestFit="1" customWidth="1"/>
    <col min="265" max="266" width="3.33203125" bestFit="1" customWidth="1"/>
    <col min="267" max="267" width="7.109375" customWidth="1"/>
    <col min="268" max="269" width="9.6640625" bestFit="1" customWidth="1"/>
    <col min="513" max="513" width="3.33203125" customWidth="1"/>
    <col min="514" max="514" width="17.6640625" bestFit="1" customWidth="1"/>
    <col min="515" max="516" width="3.33203125" bestFit="1" customWidth="1"/>
    <col min="517" max="517" width="3.33203125" customWidth="1"/>
    <col min="518" max="518" width="3.33203125" bestFit="1" customWidth="1"/>
    <col min="519" max="519" width="3.33203125" customWidth="1"/>
    <col min="520" max="520" width="7.33203125" bestFit="1" customWidth="1"/>
    <col min="521" max="522" width="3.33203125" bestFit="1" customWidth="1"/>
    <col min="523" max="523" width="7.109375" customWidth="1"/>
    <col min="524" max="525" width="9.6640625" bestFit="1" customWidth="1"/>
    <col min="769" max="769" width="3.33203125" customWidth="1"/>
    <col min="770" max="770" width="17.6640625" bestFit="1" customWidth="1"/>
    <col min="771" max="772" width="3.33203125" bestFit="1" customWidth="1"/>
    <col min="773" max="773" width="3.33203125" customWidth="1"/>
    <col min="774" max="774" width="3.33203125" bestFit="1" customWidth="1"/>
    <col min="775" max="775" width="3.33203125" customWidth="1"/>
    <col min="776" max="776" width="7.33203125" bestFit="1" customWidth="1"/>
    <col min="777" max="778" width="3.33203125" bestFit="1" customWidth="1"/>
    <col min="779" max="779" width="7.109375" customWidth="1"/>
    <col min="780" max="781" width="9.6640625" bestFit="1" customWidth="1"/>
    <col min="1025" max="1025" width="3.33203125" customWidth="1"/>
    <col min="1026" max="1026" width="17.6640625" bestFit="1" customWidth="1"/>
    <col min="1027" max="1028" width="3.33203125" bestFit="1" customWidth="1"/>
    <col min="1029" max="1029" width="3.33203125" customWidth="1"/>
    <col min="1030" max="1030" width="3.33203125" bestFit="1" customWidth="1"/>
    <col min="1031" max="1031" width="3.33203125" customWidth="1"/>
    <col min="1032" max="1032" width="7.33203125" bestFit="1" customWidth="1"/>
    <col min="1033" max="1034" width="3.33203125" bestFit="1" customWidth="1"/>
    <col min="1035" max="1035" width="7.109375" customWidth="1"/>
    <col min="1036" max="1037" width="9.6640625" bestFit="1" customWidth="1"/>
    <col min="1281" max="1281" width="3.33203125" customWidth="1"/>
    <col min="1282" max="1282" width="17.6640625" bestFit="1" customWidth="1"/>
    <col min="1283" max="1284" width="3.33203125" bestFit="1" customWidth="1"/>
    <col min="1285" max="1285" width="3.33203125" customWidth="1"/>
    <col min="1286" max="1286" width="3.33203125" bestFit="1" customWidth="1"/>
    <col min="1287" max="1287" width="3.33203125" customWidth="1"/>
    <col min="1288" max="1288" width="7.33203125" bestFit="1" customWidth="1"/>
    <col min="1289" max="1290" width="3.33203125" bestFit="1" customWidth="1"/>
    <col min="1291" max="1291" width="7.109375" customWidth="1"/>
    <col min="1292" max="1293" width="9.6640625" bestFit="1" customWidth="1"/>
    <col min="1537" max="1537" width="3.33203125" customWidth="1"/>
    <col min="1538" max="1538" width="17.6640625" bestFit="1" customWidth="1"/>
    <col min="1539" max="1540" width="3.33203125" bestFit="1" customWidth="1"/>
    <col min="1541" max="1541" width="3.33203125" customWidth="1"/>
    <col min="1542" max="1542" width="3.33203125" bestFit="1" customWidth="1"/>
    <col min="1543" max="1543" width="3.33203125" customWidth="1"/>
    <col min="1544" max="1544" width="7.33203125" bestFit="1" customWidth="1"/>
    <col min="1545" max="1546" width="3.33203125" bestFit="1" customWidth="1"/>
    <col min="1547" max="1547" width="7.109375" customWidth="1"/>
    <col min="1548" max="1549" width="9.6640625" bestFit="1" customWidth="1"/>
    <col min="1793" max="1793" width="3.33203125" customWidth="1"/>
    <col min="1794" max="1794" width="17.6640625" bestFit="1" customWidth="1"/>
    <col min="1795" max="1796" width="3.33203125" bestFit="1" customWidth="1"/>
    <col min="1797" max="1797" width="3.33203125" customWidth="1"/>
    <col min="1798" max="1798" width="3.33203125" bestFit="1" customWidth="1"/>
    <col min="1799" max="1799" width="3.33203125" customWidth="1"/>
    <col min="1800" max="1800" width="7.33203125" bestFit="1" customWidth="1"/>
    <col min="1801" max="1802" width="3.33203125" bestFit="1" customWidth="1"/>
    <col min="1803" max="1803" width="7.109375" customWidth="1"/>
    <col min="1804" max="1805" width="9.6640625" bestFit="1" customWidth="1"/>
    <col min="2049" max="2049" width="3.33203125" customWidth="1"/>
    <col min="2050" max="2050" width="17.6640625" bestFit="1" customWidth="1"/>
    <col min="2051" max="2052" width="3.33203125" bestFit="1" customWidth="1"/>
    <col min="2053" max="2053" width="3.33203125" customWidth="1"/>
    <col min="2054" max="2054" width="3.33203125" bestFit="1" customWidth="1"/>
    <col min="2055" max="2055" width="3.33203125" customWidth="1"/>
    <col min="2056" max="2056" width="7.33203125" bestFit="1" customWidth="1"/>
    <col min="2057" max="2058" width="3.33203125" bestFit="1" customWidth="1"/>
    <col min="2059" max="2059" width="7.109375" customWidth="1"/>
    <col min="2060" max="2061" width="9.6640625" bestFit="1" customWidth="1"/>
    <col min="2305" max="2305" width="3.33203125" customWidth="1"/>
    <col min="2306" max="2306" width="17.6640625" bestFit="1" customWidth="1"/>
    <col min="2307" max="2308" width="3.33203125" bestFit="1" customWidth="1"/>
    <col min="2309" max="2309" width="3.33203125" customWidth="1"/>
    <col min="2310" max="2310" width="3.33203125" bestFit="1" customWidth="1"/>
    <col min="2311" max="2311" width="3.33203125" customWidth="1"/>
    <col min="2312" max="2312" width="7.33203125" bestFit="1" customWidth="1"/>
    <col min="2313" max="2314" width="3.33203125" bestFit="1" customWidth="1"/>
    <col min="2315" max="2315" width="7.109375" customWidth="1"/>
    <col min="2316" max="2317" width="9.6640625" bestFit="1" customWidth="1"/>
    <col min="2561" max="2561" width="3.33203125" customWidth="1"/>
    <col min="2562" max="2562" width="17.6640625" bestFit="1" customWidth="1"/>
    <col min="2563" max="2564" width="3.33203125" bestFit="1" customWidth="1"/>
    <col min="2565" max="2565" width="3.33203125" customWidth="1"/>
    <col min="2566" max="2566" width="3.33203125" bestFit="1" customWidth="1"/>
    <col min="2567" max="2567" width="3.33203125" customWidth="1"/>
    <col min="2568" max="2568" width="7.33203125" bestFit="1" customWidth="1"/>
    <col min="2569" max="2570" width="3.33203125" bestFit="1" customWidth="1"/>
    <col min="2571" max="2571" width="7.109375" customWidth="1"/>
    <col min="2572" max="2573" width="9.6640625" bestFit="1" customWidth="1"/>
    <col min="2817" max="2817" width="3.33203125" customWidth="1"/>
    <col min="2818" max="2818" width="17.6640625" bestFit="1" customWidth="1"/>
    <col min="2819" max="2820" width="3.33203125" bestFit="1" customWidth="1"/>
    <col min="2821" max="2821" width="3.33203125" customWidth="1"/>
    <col min="2822" max="2822" width="3.33203125" bestFit="1" customWidth="1"/>
    <col min="2823" max="2823" width="3.33203125" customWidth="1"/>
    <col min="2824" max="2824" width="7.33203125" bestFit="1" customWidth="1"/>
    <col min="2825" max="2826" width="3.33203125" bestFit="1" customWidth="1"/>
    <col min="2827" max="2827" width="7.109375" customWidth="1"/>
    <col min="2828" max="2829" width="9.6640625" bestFit="1" customWidth="1"/>
    <col min="3073" max="3073" width="3.33203125" customWidth="1"/>
    <col min="3074" max="3074" width="17.6640625" bestFit="1" customWidth="1"/>
    <col min="3075" max="3076" width="3.33203125" bestFit="1" customWidth="1"/>
    <col min="3077" max="3077" width="3.33203125" customWidth="1"/>
    <col min="3078" max="3078" width="3.33203125" bestFit="1" customWidth="1"/>
    <col min="3079" max="3079" width="3.33203125" customWidth="1"/>
    <col min="3080" max="3080" width="7.33203125" bestFit="1" customWidth="1"/>
    <col min="3081" max="3082" width="3.33203125" bestFit="1" customWidth="1"/>
    <col min="3083" max="3083" width="7.109375" customWidth="1"/>
    <col min="3084" max="3085" width="9.6640625" bestFit="1" customWidth="1"/>
    <col min="3329" max="3329" width="3.33203125" customWidth="1"/>
    <col min="3330" max="3330" width="17.6640625" bestFit="1" customWidth="1"/>
    <col min="3331" max="3332" width="3.33203125" bestFit="1" customWidth="1"/>
    <col min="3333" max="3333" width="3.33203125" customWidth="1"/>
    <col min="3334" max="3334" width="3.33203125" bestFit="1" customWidth="1"/>
    <col min="3335" max="3335" width="3.33203125" customWidth="1"/>
    <col min="3336" max="3336" width="7.33203125" bestFit="1" customWidth="1"/>
    <col min="3337" max="3338" width="3.33203125" bestFit="1" customWidth="1"/>
    <col min="3339" max="3339" width="7.109375" customWidth="1"/>
    <col min="3340" max="3341" width="9.6640625" bestFit="1" customWidth="1"/>
    <col min="3585" max="3585" width="3.33203125" customWidth="1"/>
    <col min="3586" max="3586" width="17.6640625" bestFit="1" customWidth="1"/>
    <col min="3587" max="3588" width="3.33203125" bestFit="1" customWidth="1"/>
    <col min="3589" max="3589" width="3.33203125" customWidth="1"/>
    <col min="3590" max="3590" width="3.33203125" bestFit="1" customWidth="1"/>
    <col min="3591" max="3591" width="3.33203125" customWidth="1"/>
    <col min="3592" max="3592" width="7.33203125" bestFit="1" customWidth="1"/>
    <col min="3593" max="3594" width="3.33203125" bestFit="1" customWidth="1"/>
    <col min="3595" max="3595" width="7.109375" customWidth="1"/>
    <col min="3596" max="3597" width="9.6640625" bestFit="1" customWidth="1"/>
    <col min="3841" max="3841" width="3.33203125" customWidth="1"/>
    <col min="3842" max="3842" width="17.6640625" bestFit="1" customWidth="1"/>
    <col min="3843" max="3844" width="3.33203125" bestFit="1" customWidth="1"/>
    <col min="3845" max="3845" width="3.33203125" customWidth="1"/>
    <col min="3846" max="3846" width="3.33203125" bestFit="1" customWidth="1"/>
    <col min="3847" max="3847" width="3.33203125" customWidth="1"/>
    <col min="3848" max="3848" width="7.33203125" bestFit="1" customWidth="1"/>
    <col min="3849" max="3850" width="3.33203125" bestFit="1" customWidth="1"/>
    <col min="3851" max="3851" width="7.109375" customWidth="1"/>
    <col min="3852" max="3853" width="9.6640625" bestFit="1" customWidth="1"/>
    <col min="4097" max="4097" width="3.33203125" customWidth="1"/>
    <col min="4098" max="4098" width="17.6640625" bestFit="1" customWidth="1"/>
    <col min="4099" max="4100" width="3.33203125" bestFit="1" customWidth="1"/>
    <col min="4101" max="4101" width="3.33203125" customWidth="1"/>
    <col min="4102" max="4102" width="3.33203125" bestFit="1" customWidth="1"/>
    <col min="4103" max="4103" width="3.33203125" customWidth="1"/>
    <col min="4104" max="4104" width="7.33203125" bestFit="1" customWidth="1"/>
    <col min="4105" max="4106" width="3.33203125" bestFit="1" customWidth="1"/>
    <col min="4107" max="4107" width="7.109375" customWidth="1"/>
    <col min="4108" max="4109" width="9.6640625" bestFit="1" customWidth="1"/>
    <col min="4353" max="4353" width="3.33203125" customWidth="1"/>
    <col min="4354" max="4354" width="17.6640625" bestFit="1" customWidth="1"/>
    <col min="4355" max="4356" width="3.33203125" bestFit="1" customWidth="1"/>
    <col min="4357" max="4357" width="3.33203125" customWidth="1"/>
    <col min="4358" max="4358" width="3.33203125" bestFit="1" customWidth="1"/>
    <col min="4359" max="4359" width="3.33203125" customWidth="1"/>
    <col min="4360" max="4360" width="7.33203125" bestFit="1" customWidth="1"/>
    <col min="4361" max="4362" width="3.33203125" bestFit="1" customWidth="1"/>
    <col min="4363" max="4363" width="7.109375" customWidth="1"/>
    <col min="4364" max="4365" width="9.6640625" bestFit="1" customWidth="1"/>
    <col min="4609" max="4609" width="3.33203125" customWidth="1"/>
    <col min="4610" max="4610" width="17.6640625" bestFit="1" customWidth="1"/>
    <col min="4611" max="4612" width="3.33203125" bestFit="1" customWidth="1"/>
    <col min="4613" max="4613" width="3.33203125" customWidth="1"/>
    <col min="4614" max="4614" width="3.33203125" bestFit="1" customWidth="1"/>
    <col min="4615" max="4615" width="3.33203125" customWidth="1"/>
    <col min="4616" max="4616" width="7.33203125" bestFit="1" customWidth="1"/>
    <col min="4617" max="4618" width="3.33203125" bestFit="1" customWidth="1"/>
    <col min="4619" max="4619" width="7.109375" customWidth="1"/>
    <col min="4620" max="4621" width="9.6640625" bestFit="1" customWidth="1"/>
    <col min="4865" max="4865" width="3.33203125" customWidth="1"/>
    <col min="4866" max="4866" width="17.6640625" bestFit="1" customWidth="1"/>
    <col min="4867" max="4868" width="3.33203125" bestFit="1" customWidth="1"/>
    <col min="4869" max="4869" width="3.33203125" customWidth="1"/>
    <col min="4870" max="4870" width="3.33203125" bestFit="1" customWidth="1"/>
    <col min="4871" max="4871" width="3.33203125" customWidth="1"/>
    <col min="4872" max="4872" width="7.33203125" bestFit="1" customWidth="1"/>
    <col min="4873" max="4874" width="3.33203125" bestFit="1" customWidth="1"/>
    <col min="4875" max="4875" width="7.109375" customWidth="1"/>
    <col min="4876" max="4877" width="9.6640625" bestFit="1" customWidth="1"/>
    <col min="5121" max="5121" width="3.33203125" customWidth="1"/>
    <col min="5122" max="5122" width="17.6640625" bestFit="1" customWidth="1"/>
    <col min="5123" max="5124" width="3.33203125" bestFit="1" customWidth="1"/>
    <col min="5125" max="5125" width="3.33203125" customWidth="1"/>
    <col min="5126" max="5126" width="3.33203125" bestFit="1" customWidth="1"/>
    <col min="5127" max="5127" width="3.33203125" customWidth="1"/>
    <col min="5128" max="5128" width="7.33203125" bestFit="1" customWidth="1"/>
    <col min="5129" max="5130" width="3.33203125" bestFit="1" customWidth="1"/>
    <col min="5131" max="5131" width="7.109375" customWidth="1"/>
    <col min="5132" max="5133" width="9.6640625" bestFit="1" customWidth="1"/>
    <col min="5377" max="5377" width="3.33203125" customWidth="1"/>
    <col min="5378" max="5378" width="17.6640625" bestFit="1" customWidth="1"/>
    <col min="5379" max="5380" width="3.33203125" bestFit="1" customWidth="1"/>
    <col min="5381" max="5381" width="3.33203125" customWidth="1"/>
    <col min="5382" max="5382" width="3.33203125" bestFit="1" customWidth="1"/>
    <col min="5383" max="5383" width="3.33203125" customWidth="1"/>
    <col min="5384" max="5384" width="7.33203125" bestFit="1" customWidth="1"/>
    <col min="5385" max="5386" width="3.33203125" bestFit="1" customWidth="1"/>
    <col min="5387" max="5387" width="7.109375" customWidth="1"/>
    <col min="5388" max="5389" width="9.6640625" bestFit="1" customWidth="1"/>
    <col min="5633" max="5633" width="3.33203125" customWidth="1"/>
    <col min="5634" max="5634" width="17.6640625" bestFit="1" customWidth="1"/>
    <col min="5635" max="5636" width="3.33203125" bestFit="1" customWidth="1"/>
    <col min="5637" max="5637" width="3.33203125" customWidth="1"/>
    <col min="5638" max="5638" width="3.33203125" bestFit="1" customWidth="1"/>
    <col min="5639" max="5639" width="3.33203125" customWidth="1"/>
    <col min="5640" max="5640" width="7.33203125" bestFit="1" customWidth="1"/>
    <col min="5641" max="5642" width="3.33203125" bestFit="1" customWidth="1"/>
    <col min="5643" max="5643" width="7.109375" customWidth="1"/>
    <col min="5644" max="5645" width="9.6640625" bestFit="1" customWidth="1"/>
    <col min="5889" max="5889" width="3.33203125" customWidth="1"/>
    <col min="5890" max="5890" width="17.6640625" bestFit="1" customWidth="1"/>
    <col min="5891" max="5892" width="3.33203125" bestFit="1" customWidth="1"/>
    <col min="5893" max="5893" width="3.33203125" customWidth="1"/>
    <col min="5894" max="5894" width="3.33203125" bestFit="1" customWidth="1"/>
    <col min="5895" max="5895" width="3.33203125" customWidth="1"/>
    <col min="5896" max="5896" width="7.33203125" bestFit="1" customWidth="1"/>
    <col min="5897" max="5898" width="3.33203125" bestFit="1" customWidth="1"/>
    <col min="5899" max="5899" width="7.109375" customWidth="1"/>
    <col min="5900" max="5901" width="9.6640625" bestFit="1" customWidth="1"/>
    <col min="6145" max="6145" width="3.33203125" customWidth="1"/>
    <col min="6146" max="6146" width="17.6640625" bestFit="1" customWidth="1"/>
    <col min="6147" max="6148" width="3.33203125" bestFit="1" customWidth="1"/>
    <col min="6149" max="6149" width="3.33203125" customWidth="1"/>
    <col min="6150" max="6150" width="3.33203125" bestFit="1" customWidth="1"/>
    <col min="6151" max="6151" width="3.33203125" customWidth="1"/>
    <col min="6152" max="6152" width="7.33203125" bestFit="1" customWidth="1"/>
    <col min="6153" max="6154" width="3.33203125" bestFit="1" customWidth="1"/>
    <col min="6155" max="6155" width="7.109375" customWidth="1"/>
    <col min="6156" max="6157" width="9.6640625" bestFit="1" customWidth="1"/>
    <col min="6401" max="6401" width="3.33203125" customWidth="1"/>
    <col min="6402" max="6402" width="17.6640625" bestFit="1" customWidth="1"/>
    <col min="6403" max="6404" width="3.33203125" bestFit="1" customWidth="1"/>
    <col min="6405" max="6405" width="3.33203125" customWidth="1"/>
    <col min="6406" max="6406" width="3.33203125" bestFit="1" customWidth="1"/>
    <col min="6407" max="6407" width="3.33203125" customWidth="1"/>
    <col min="6408" max="6408" width="7.33203125" bestFit="1" customWidth="1"/>
    <col min="6409" max="6410" width="3.33203125" bestFit="1" customWidth="1"/>
    <col min="6411" max="6411" width="7.109375" customWidth="1"/>
    <col min="6412" max="6413" width="9.6640625" bestFit="1" customWidth="1"/>
    <col min="6657" max="6657" width="3.33203125" customWidth="1"/>
    <col min="6658" max="6658" width="17.6640625" bestFit="1" customWidth="1"/>
    <col min="6659" max="6660" width="3.33203125" bestFit="1" customWidth="1"/>
    <col min="6661" max="6661" width="3.33203125" customWidth="1"/>
    <col min="6662" max="6662" width="3.33203125" bestFit="1" customWidth="1"/>
    <col min="6663" max="6663" width="3.33203125" customWidth="1"/>
    <col min="6664" max="6664" width="7.33203125" bestFit="1" customWidth="1"/>
    <col min="6665" max="6666" width="3.33203125" bestFit="1" customWidth="1"/>
    <col min="6667" max="6667" width="7.109375" customWidth="1"/>
    <col min="6668" max="6669" width="9.6640625" bestFit="1" customWidth="1"/>
    <col min="6913" max="6913" width="3.33203125" customWidth="1"/>
    <col min="6914" max="6914" width="17.6640625" bestFit="1" customWidth="1"/>
    <col min="6915" max="6916" width="3.33203125" bestFit="1" customWidth="1"/>
    <col min="6917" max="6917" width="3.33203125" customWidth="1"/>
    <col min="6918" max="6918" width="3.33203125" bestFit="1" customWidth="1"/>
    <col min="6919" max="6919" width="3.33203125" customWidth="1"/>
    <col min="6920" max="6920" width="7.33203125" bestFit="1" customWidth="1"/>
    <col min="6921" max="6922" width="3.33203125" bestFit="1" customWidth="1"/>
    <col min="6923" max="6923" width="7.109375" customWidth="1"/>
    <col min="6924" max="6925" width="9.6640625" bestFit="1" customWidth="1"/>
    <col min="7169" max="7169" width="3.33203125" customWidth="1"/>
    <col min="7170" max="7170" width="17.6640625" bestFit="1" customWidth="1"/>
    <col min="7171" max="7172" width="3.33203125" bestFit="1" customWidth="1"/>
    <col min="7173" max="7173" width="3.33203125" customWidth="1"/>
    <col min="7174" max="7174" width="3.33203125" bestFit="1" customWidth="1"/>
    <col min="7175" max="7175" width="3.33203125" customWidth="1"/>
    <col min="7176" max="7176" width="7.33203125" bestFit="1" customWidth="1"/>
    <col min="7177" max="7178" width="3.33203125" bestFit="1" customWidth="1"/>
    <col min="7179" max="7179" width="7.109375" customWidth="1"/>
    <col min="7180" max="7181" width="9.6640625" bestFit="1" customWidth="1"/>
    <col min="7425" max="7425" width="3.33203125" customWidth="1"/>
    <col min="7426" max="7426" width="17.6640625" bestFit="1" customWidth="1"/>
    <col min="7427" max="7428" width="3.33203125" bestFit="1" customWidth="1"/>
    <col min="7429" max="7429" width="3.33203125" customWidth="1"/>
    <col min="7430" max="7430" width="3.33203125" bestFit="1" customWidth="1"/>
    <col min="7431" max="7431" width="3.33203125" customWidth="1"/>
    <col min="7432" max="7432" width="7.33203125" bestFit="1" customWidth="1"/>
    <col min="7433" max="7434" width="3.33203125" bestFit="1" customWidth="1"/>
    <col min="7435" max="7435" width="7.109375" customWidth="1"/>
    <col min="7436" max="7437" width="9.6640625" bestFit="1" customWidth="1"/>
    <col min="7681" max="7681" width="3.33203125" customWidth="1"/>
    <col min="7682" max="7682" width="17.6640625" bestFit="1" customWidth="1"/>
    <col min="7683" max="7684" width="3.33203125" bestFit="1" customWidth="1"/>
    <col min="7685" max="7685" width="3.33203125" customWidth="1"/>
    <col min="7686" max="7686" width="3.33203125" bestFit="1" customWidth="1"/>
    <col min="7687" max="7687" width="3.33203125" customWidth="1"/>
    <col min="7688" max="7688" width="7.33203125" bestFit="1" customWidth="1"/>
    <col min="7689" max="7690" width="3.33203125" bestFit="1" customWidth="1"/>
    <col min="7691" max="7691" width="7.109375" customWidth="1"/>
    <col min="7692" max="7693" width="9.6640625" bestFit="1" customWidth="1"/>
    <col min="7937" max="7937" width="3.33203125" customWidth="1"/>
    <col min="7938" max="7938" width="17.6640625" bestFit="1" customWidth="1"/>
    <col min="7939" max="7940" width="3.33203125" bestFit="1" customWidth="1"/>
    <col min="7941" max="7941" width="3.33203125" customWidth="1"/>
    <col min="7942" max="7942" width="3.33203125" bestFit="1" customWidth="1"/>
    <col min="7943" max="7943" width="3.33203125" customWidth="1"/>
    <col min="7944" max="7944" width="7.33203125" bestFit="1" customWidth="1"/>
    <col min="7945" max="7946" width="3.33203125" bestFit="1" customWidth="1"/>
    <col min="7947" max="7947" width="7.109375" customWidth="1"/>
    <col min="7948" max="7949" width="9.6640625" bestFit="1" customWidth="1"/>
    <col min="8193" max="8193" width="3.33203125" customWidth="1"/>
    <col min="8194" max="8194" width="17.6640625" bestFit="1" customWidth="1"/>
    <col min="8195" max="8196" width="3.33203125" bestFit="1" customWidth="1"/>
    <col min="8197" max="8197" width="3.33203125" customWidth="1"/>
    <col min="8198" max="8198" width="3.33203125" bestFit="1" customWidth="1"/>
    <col min="8199" max="8199" width="3.33203125" customWidth="1"/>
    <col min="8200" max="8200" width="7.33203125" bestFit="1" customWidth="1"/>
    <col min="8201" max="8202" width="3.33203125" bestFit="1" customWidth="1"/>
    <col min="8203" max="8203" width="7.109375" customWidth="1"/>
    <col min="8204" max="8205" width="9.6640625" bestFit="1" customWidth="1"/>
    <col min="8449" max="8449" width="3.33203125" customWidth="1"/>
    <col min="8450" max="8450" width="17.6640625" bestFit="1" customWidth="1"/>
    <col min="8451" max="8452" width="3.33203125" bestFit="1" customWidth="1"/>
    <col min="8453" max="8453" width="3.33203125" customWidth="1"/>
    <col min="8454" max="8454" width="3.33203125" bestFit="1" customWidth="1"/>
    <col min="8455" max="8455" width="3.33203125" customWidth="1"/>
    <col min="8456" max="8456" width="7.33203125" bestFit="1" customWidth="1"/>
    <col min="8457" max="8458" width="3.33203125" bestFit="1" customWidth="1"/>
    <col min="8459" max="8459" width="7.109375" customWidth="1"/>
    <col min="8460" max="8461" width="9.6640625" bestFit="1" customWidth="1"/>
    <col min="8705" max="8705" width="3.33203125" customWidth="1"/>
    <col min="8706" max="8706" width="17.6640625" bestFit="1" customWidth="1"/>
    <col min="8707" max="8708" width="3.33203125" bestFit="1" customWidth="1"/>
    <col min="8709" max="8709" width="3.33203125" customWidth="1"/>
    <col min="8710" max="8710" width="3.33203125" bestFit="1" customWidth="1"/>
    <col min="8711" max="8711" width="3.33203125" customWidth="1"/>
    <col min="8712" max="8712" width="7.33203125" bestFit="1" customWidth="1"/>
    <col min="8713" max="8714" width="3.33203125" bestFit="1" customWidth="1"/>
    <col min="8715" max="8715" width="7.109375" customWidth="1"/>
    <col min="8716" max="8717" width="9.6640625" bestFit="1" customWidth="1"/>
    <col min="8961" max="8961" width="3.33203125" customWidth="1"/>
    <col min="8962" max="8962" width="17.6640625" bestFit="1" customWidth="1"/>
    <col min="8963" max="8964" width="3.33203125" bestFit="1" customWidth="1"/>
    <col min="8965" max="8965" width="3.33203125" customWidth="1"/>
    <col min="8966" max="8966" width="3.33203125" bestFit="1" customWidth="1"/>
    <col min="8967" max="8967" width="3.33203125" customWidth="1"/>
    <col min="8968" max="8968" width="7.33203125" bestFit="1" customWidth="1"/>
    <col min="8969" max="8970" width="3.33203125" bestFit="1" customWidth="1"/>
    <col min="8971" max="8971" width="7.109375" customWidth="1"/>
    <col min="8972" max="8973" width="9.6640625" bestFit="1" customWidth="1"/>
    <col min="9217" max="9217" width="3.33203125" customWidth="1"/>
    <col min="9218" max="9218" width="17.6640625" bestFit="1" customWidth="1"/>
    <col min="9219" max="9220" width="3.33203125" bestFit="1" customWidth="1"/>
    <col min="9221" max="9221" width="3.33203125" customWidth="1"/>
    <col min="9222" max="9222" width="3.33203125" bestFit="1" customWidth="1"/>
    <col min="9223" max="9223" width="3.33203125" customWidth="1"/>
    <col min="9224" max="9224" width="7.33203125" bestFit="1" customWidth="1"/>
    <col min="9225" max="9226" width="3.33203125" bestFit="1" customWidth="1"/>
    <col min="9227" max="9227" width="7.109375" customWidth="1"/>
    <col min="9228" max="9229" width="9.6640625" bestFit="1" customWidth="1"/>
    <col min="9473" max="9473" width="3.33203125" customWidth="1"/>
    <col min="9474" max="9474" width="17.6640625" bestFit="1" customWidth="1"/>
    <col min="9475" max="9476" width="3.33203125" bestFit="1" customWidth="1"/>
    <col min="9477" max="9477" width="3.33203125" customWidth="1"/>
    <col min="9478" max="9478" width="3.33203125" bestFit="1" customWidth="1"/>
    <col min="9479" max="9479" width="3.33203125" customWidth="1"/>
    <col min="9480" max="9480" width="7.33203125" bestFit="1" customWidth="1"/>
    <col min="9481" max="9482" width="3.33203125" bestFit="1" customWidth="1"/>
    <col min="9483" max="9483" width="7.109375" customWidth="1"/>
    <col min="9484" max="9485" width="9.6640625" bestFit="1" customWidth="1"/>
    <col min="9729" max="9729" width="3.33203125" customWidth="1"/>
    <col min="9730" max="9730" width="17.6640625" bestFit="1" customWidth="1"/>
    <col min="9731" max="9732" width="3.33203125" bestFit="1" customWidth="1"/>
    <col min="9733" max="9733" width="3.33203125" customWidth="1"/>
    <col min="9734" max="9734" width="3.33203125" bestFit="1" customWidth="1"/>
    <col min="9735" max="9735" width="3.33203125" customWidth="1"/>
    <col min="9736" max="9736" width="7.33203125" bestFit="1" customWidth="1"/>
    <col min="9737" max="9738" width="3.33203125" bestFit="1" customWidth="1"/>
    <col min="9739" max="9739" width="7.109375" customWidth="1"/>
    <col min="9740" max="9741" width="9.6640625" bestFit="1" customWidth="1"/>
    <col min="9985" max="9985" width="3.33203125" customWidth="1"/>
    <col min="9986" max="9986" width="17.6640625" bestFit="1" customWidth="1"/>
    <col min="9987" max="9988" width="3.33203125" bestFit="1" customWidth="1"/>
    <col min="9989" max="9989" width="3.33203125" customWidth="1"/>
    <col min="9990" max="9990" width="3.33203125" bestFit="1" customWidth="1"/>
    <col min="9991" max="9991" width="3.33203125" customWidth="1"/>
    <col min="9992" max="9992" width="7.33203125" bestFit="1" customWidth="1"/>
    <col min="9993" max="9994" width="3.33203125" bestFit="1" customWidth="1"/>
    <col min="9995" max="9995" width="7.109375" customWidth="1"/>
    <col min="9996" max="9997" width="9.6640625" bestFit="1" customWidth="1"/>
    <col min="10241" max="10241" width="3.33203125" customWidth="1"/>
    <col min="10242" max="10242" width="17.6640625" bestFit="1" customWidth="1"/>
    <col min="10243" max="10244" width="3.33203125" bestFit="1" customWidth="1"/>
    <col min="10245" max="10245" width="3.33203125" customWidth="1"/>
    <col min="10246" max="10246" width="3.33203125" bestFit="1" customWidth="1"/>
    <col min="10247" max="10247" width="3.33203125" customWidth="1"/>
    <col min="10248" max="10248" width="7.33203125" bestFit="1" customWidth="1"/>
    <col min="10249" max="10250" width="3.33203125" bestFit="1" customWidth="1"/>
    <col min="10251" max="10251" width="7.109375" customWidth="1"/>
    <col min="10252" max="10253" width="9.6640625" bestFit="1" customWidth="1"/>
    <col min="10497" max="10497" width="3.33203125" customWidth="1"/>
    <col min="10498" max="10498" width="17.6640625" bestFit="1" customWidth="1"/>
    <col min="10499" max="10500" width="3.33203125" bestFit="1" customWidth="1"/>
    <col min="10501" max="10501" width="3.33203125" customWidth="1"/>
    <col min="10502" max="10502" width="3.33203125" bestFit="1" customWidth="1"/>
    <col min="10503" max="10503" width="3.33203125" customWidth="1"/>
    <col min="10504" max="10504" width="7.33203125" bestFit="1" customWidth="1"/>
    <col min="10505" max="10506" width="3.33203125" bestFit="1" customWidth="1"/>
    <col min="10507" max="10507" width="7.109375" customWidth="1"/>
    <col min="10508" max="10509" width="9.6640625" bestFit="1" customWidth="1"/>
    <col min="10753" max="10753" width="3.33203125" customWidth="1"/>
    <col min="10754" max="10754" width="17.6640625" bestFit="1" customWidth="1"/>
    <col min="10755" max="10756" width="3.33203125" bestFit="1" customWidth="1"/>
    <col min="10757" max="10757" width="3.33203125" customWidth="1"/>
    <col min="10758" max="10758" width="3.33203125" bestFit="1" customWidth="1"/>
    <col min="10759" max="10759" width="3.33203125" customWidth="1"/>
    <col min="10760" max="10760" width="7.33203125" bestFit="1" customWidth="1"/>
    <col min="10761" max="10762" width="3.33203125" bestFit="1" customWidth="1"/>
    <col min="10763" max="10763" width="7.109375" customWidth="1"/>
    <col min="10764" max="10765" width="9.6640625" bestFit="1" customWidth="1"/>
    <col min="11009" max="11009" width="3.33203125" customWidth="1"/>
    <col min="11010" max="11010" width="17.6640625" bestFit="1" customWidth="1"/>
    <col min="11011" max="11012" width="3.33203125" bestFit="1" customWidth="1"/>
    <col min="11013" max="11013" width="3.33203125" customWidth="1"/>
    <col min="11014" max="11014" width="3.33203125" bestFit="1" customWidth="1"/>
    <col min="11015" max="11015" width="3.33203125" customWidth="1"/>
    <col min="11016" max="11016" width="7.33203125" bestFit="1" customWidth="1"/>
    <col min="11017" max="11018" width="3.33203125" bestFit="1" customWidth="1"/>
    <col min="11019" max="11019" width="7.109375" customWidth="1"/>
    <col min="11020" max="11021" width="9.6640625" bestFit="1" customWidth="1"/>
    <col min="11265" max="11265" width="3.33203125" customWidth="1"/>
    <col min="11266" max="11266" width="17.6640625" bestFit="1" customWidth="1"/>
    <col min="11267" max="11268" width="3.33203125" bestFit="1" customWidth="1"/>
    <col min="11269" max="11269" width="3.33203125" customWidth="1"/>
    <col min="11270" max="11270" width="3.33203125" bestFit="1" customWidth="1"/>
    <col min="11271" max="11271" width="3.33203125" customWidth="1"/>
    <col min="11272" max="11272" width="7.33203125" bestFit="1" customWidth="1"/>
    <col min="11273" max="11274" width="3.33203125" bestFit="1" customWidth="1"/>
    <col min="11275" max="11275" width="7.109375" customWidth="1"/>
    <col min="11276" max="11277" width="9.6640625" bestFit="1" customWidth="1"/>
    <col min="11521" max="11521" width="3.33203125" customWidth="1"/>
    <col min="11522" max="11522" width="17.6640625" bestFit="1" customWidth="1"/>
    <col min="11523" max="11524" width="3.33203125" bestFit="1" customWidth="1"/>
    <col min="11525" max="11525" width="3.33203125" customWidth="1"/>
    <col min="11526" max="11526" width="3.33203125" bestFit="1" customWidth="1"/>
    <col min="11527" max="11527" width="3.33203125" customWidth="1"/>
    <col min="11528" max="11528" width="7.33203125" bestFit="1" customWidth="1"/>
    <col min="11529" max="11530" width="3.33203125" bestFit="1" customWidth="1"/>
    <col min="11531" max="11531" width="7.109375" customWidth="1"/>
    <col min="11532" max="11533" width="9.6640625" bestFit="1" customWidth="1"/>
    <col min="11777" max="11777" width="3.33203125" customWidth="1"/>
    <col min="11778" max="11778" width="17.6640625" bestFit="1" customWidth="1"/>
    <col min="11779" max="11780" width="3.33203125" bestFit="1" customWidth="1"/>
    <col min="11781" max="11781" width="3.33203125" customWidth="1"/>
    <col min="11782" max="11782" width="3.33203125" bestFit="1" customWidth="1"/>
    <col min="11783" max="11783" width="3.33203125" customWidth="1"/>
    <col min="11784" max="11784" width="7.33203125" bestFit="1" customWidth="1"/>
    <col min="11785" max="11786" width="3.33203125" bestFit="1" customWidth="1"/>
    <col min="11787" max="11787" width="7.109375" customWidth="1"/>
    <col min="11788" max="11789" width="9.6640625" bestFit="1" customWidth="1"/>
    <col min="12033" max="12033" width="3.33203125" customWidth="1"/>
    <col min="12034" max="12034" width="17.6640625" bestFit="1" customWidth="1"/>
    <col min="12035" max="12036" width="3.33203125" bestFit="1" customWidth="1"/>
    <col min="12037" max="12037" width="3.33203125" customWidth="1"/>
    <col min="12038" max="12038" width="3.33203125" bestFit="1" customWidth="1"/>
    <col min="12039" max="12039" width="3.33203125" customWidth="1"/>
    <col min="12040" max="12040" width="7.33203125" bestFit="1" customWidth="1"/>
    <col min="12041" max="12042" width="3.33203125" bestFit="1" customWidth="1"/>
    <col min="12043" max="12043" width="7.109375" customWidth="1"/>
    <col min="12044" max="12045" width="9.6640625" bestFit="1" customWidth="1"/>
    <col min="12289" max="12289" width="3.33203125" customWidth="1"/>
    <col min="12290" max="12290" width="17.6640625" bestFit="1" customWidth="1"/>
    <col min="12291" max="12292" width="3.33203125" bestFit="1" customWidth="1"/>
    <col min="12293" max="12293" width="3.33203125" customWidth="1"/>
    <col min="12294" max="12294" width="3.33203125" bestFit="1" customWidth="1"/>
    <col min="12295" max="12295" width="3.33203125" customWidth="1"/>
    <col min="12296" max="12296" width="7.33203125" bestFit="1" customWidth="1"/>
    <col min="12297" max="12298" width="3.33203125" bestFit="1" customWidth="1"/>
    <col min="12299" max="12299" width="7.109375" customWidth="1"/>
    <col min="12300" max="12301" width="9.6640625" bestFit="1" customWidth="1"/>
    <col min="12545" max="12545" width="3.33203125" customWidth="1"/>
    <col min="12546" max="12546" width="17.6640625" bestFit="1" customWidth="1"/>
    <col min="12547" max="12548" width="3.33203125" bestFit="1" customWidth="1"/>
    <col min="12549" max="12549" width="3.33203125" customWidth="1"/>
    <col min="12550" max="12550" width="3.33203125" bestFit="1" customWidth="1"/>
    <col min="12551" max="12551" width="3.33203125" customWidth="1"/>
    <col min="12552" max="12552" width="7.33203125" bestFit="1" customWidth="1"/>
    <col min="12553" max="12554" width="3.33203125" bestFit="1" customWidth="1"/>
    <col min="12555" max="12555" width="7.109375" customWidth="1"/>
    <col min="12556" max="12557" width="9.6640625" bestFit="1" customWidth="1"/>
    <col min="12801" max="12801" width="3.33203125" customWidth="1"/>
    <col min="12802" max="12802" width="17.6640625" bestFit="1" customWidth="1"/>
    <col min="12803" max="12804" width="3.33203125" bestFit="1" customWidth="1"/>
    <col min="12805" max="12805" width="3.33203125" customWidth="1"/>
    <col min="12806" max="12806" width="3.33203125" bestFit="1" customWidth="1"/>
    <col min="12807" max="12807" width="3.33203125" customWidth="1"/>
    <col min="12808" max="12808" width="7.33203125" bestFit="1" customWidth="1"/>
    <col min="12809" max="12810" width="3.33203125" bestFit="1" customWidth="1"/>
    <col min="12811" max="12811" width="7.109375" customWidth="1"/>
    <col min="12812" max="12813" width="9.6640625" bestFit="1" customWidth="1"/>
    <col min="13057" max="13057" width="3.33203125" customWidth="1"/>
    <col min="13058" max="13058" width="17.6640625" bestFit="1" customWidth="1"/>
    <col min="13059" max="13060" width="3.33203125" bestFit="1" customWidth="1"/>
    <col min="13061" max="13061" width="3.33203125" customWidth="1"/>
    <col min="13062" max="13062" width="3.33203125" bestFit="1" customWidth="1"/>
    <col min="13063" max="13063" width="3.33203125" customWidth="1"/>
    <col min="13064" max="13064" width="7.33203125" bestFit="1" customWidth="1"/>
    <col min="13065" max="13066" width="3.33203125" bestFit="1" customWidth="1"/>
    <col min="13067" max="13067" width="7.109375" customWidth="1"/>
    <col min="13068" max="13069" width="9.6640625" bestFit="1" customWidth="1"/>
    <col min="13313" max="13313" width="3.33203125" customWidth="1"/>
    <col min="13314" max="13314" width="17.6640625" bestFit="1" customWidth="1"/>
    <col min="13315" max="13316" width="3.33203125" bestFit="1" customWidth="1"/>
    <col min="13317" max="13317" width="3.33203125" customWidth="1"/>
    <col min="13318" max="13318" width="3.33203125" bestFit="1" customWidth="1"/>
    <col min="13319" max="13319" width="3.33203125" customWidth="1"/>
    <col min="13320" max="13320" width="7.33203125" bestFit="1" customWidth="1"/>
    <col min="13321" max="13322" width="3.33203125" bestFit="1" customWidth="1"/>
    <col min="13323" max="13323" width="7.109375" customWidth="1"/>
    <col min="13324" max="13325" width="9.6640625" bestFit="1" customWidth="1"/>
    <col min="13569" max="13569" width="3.33203125" customWidth="1"/>
    <col min="13570" max="13570" width="17.6640625" bestFit="1" customWidth="1"/>
    <col min="13571" max="13572" width="3.33203125" bestFit="1" customWidth="1"/>
    <col min="13573" max="13573" width="3.33203125" customWidth="1"/>
    <col min="13574" max="13574" width="3.33203125" bestFit="1" customWidth="1"/>
    <col min="13575" max="13575" width="3.33203125" customWidth="1"/>
    <col min="13576" max="13576" width="7.33203125" bestFit="1" customWidth="1"/>
    <col min="13577" max="13578" width="3.33203125" bestFit="1" customWidth="1"/>
    <col min="13579" max="13579" width="7.109375" customWidth="1"/>
    <col min="13580" max="13581" width="9.6640625" bestFit="1" customWidth="1"/>
    <col min="13825" max="13825" width="3.33203125" customWidth="1"/>
    <col min="13826" max="13826" width="17.6640625" bestFit="1" customWidth="1"/>
    <col min="13827" max="13828" width="3.33203125" bestFit="1" customWidth="1"/>
    <col min="13829" max="13829" width="3.33203125" customWidth="1"/>
    <col min="13830" max="13830" width="3.33203125" bestFit="1" customWidth="1"/>
    <col min="13831" max="13831" width="3.33203125" customWidth="1"/>
    <col min="13832" max="13832" width="7.33203125" bestFit="1" customWidth="1"/>
    <col min="13833" max="13834" width="3.33203125" bestFit="1" customWidth="1"/>
    <col min="13835" max="13835" width="7.109375" customWidth="1"/>
    <col min="13836" max="13837" width="9.6640625" bestFit="1" customWidth="1"/>
    <col min="14081" max="14081" width="3.33203125" customWidth="1"/>
    <col min="14082" max="14082" width="17.6640625" bestFit="1" customWidth="1"/>
    <col min="14083" max="14084" width="3.33203125" bestFit="1" customWidth="1"/>
    <col min="14085" max="14085" width="3.33203125" customWidth="1"/>
    <col min="14086" max="14086" width="3.33203125" bestFit="1" customWidth="1"/>
    <col min="14087" max="14087" width="3.33203125" customWidth="1"/>
    <col min="14088" max="14088" width="7.33203125" bestFit="1" customWidth="1"/>
    <col min="14089" max="14090" width="3.33203125" bestFit="1" customWidth="1"/>
    <col min="14091" max="14091" width="7.109375" customWidth="1"/>
    <col min="14092" max="14093" width="9.6640625" bestFit="1" customWidth="1"/>
    <col min="14337" max="14337" width="3.33203125" customWidth="1"/>
    <col min="14338" max="14338" width="17.6640625" bestFit="1" customWidth="1"/>
    <col min="14339" max="14340" width="3.33203125" bestFit="1" customWidth="1"/>
    <col min="14341" max="14341" width="3.33203125" customWidth="1"/>
    <col min="14342" max="14342" width="3.33203125" bestFit="1" customWidth="1"/>
    <col min="14343" max="14343" width="3.33203125" customWidth="1"/>
    <col min="14344" max="14344" width="7.33203125" bestFit="1" customWidth="1"/>
    <col min="14345" max="14346" width="3.33203125" bestFit="1" customWidth="1"/>
    <col min="14347" max="14347" width="7.109375" customWidth="1"/>
    <col min="14348" max="14349" width="9.6640625" bestFit="1" customWidth="1"/>
    <col min="14593" max="14593" width="3.33203125" customWidth="1"/>
    <col min="14594" max="14594" width="17.6640625" bestFit="1" customWidth="1"/>
    <col min="14595" max="14596" width="3.33203125" bestFit="1" customWidth="1"/>
    <col min="14597" max="14597" width="3.33203125" customWidth="1"/>
    <col min="14598" max="14598" width="3.33203125" bestFit="1" customWidth="1"/>
    <col min="14599" max="14599" width="3.33203125" customWidth="1"/>
    <col min="14600" max="14600" width="7.33203125" bestFit="1" customWidth="1"/>
    <col min="14601" max="14602" width="3.33203125" bestFit="1" customWidth="1"/>
    <col min="14603" max="14603" width="7.109375" customWidth="1"/>
    <col min="14604" max="14605" width="9.6640625" bestFit="1" customWidth="1"/>
    <col min="14849" max="14849" width="3.33203125" customWidth="1"/>
    <col min="14850" max="14850" width="17.6640625" bestFit="1" customWidth="1"/>
    <col min="14851" max="14852" width="3.33203125" bestFit="1" customWidth="1"/>
    <col min="14853" max="14853" width="3.33203125" customWidth="1"/>
    <col min="14854" max="14854" width="3.33203125" bestFit="1" customWidth="1"/>
    <col min="14855" max="14855" width="3.33203125" customWidth="1"/>
    <col min="14856" max="14856" width="7.33203125" bestFit="1" customWidth="1"/>
    <col min="14857" max="14858" width="3.33203125" bestFit="1" customWidth="1"/>
    <col min="14859" max="14859" width="7.109375" customWidth="1"/>
    <col min="14860" max="14861" width="9.6640625" bestFit="1" customWidth="1"/>
    <col min="15105" max="15105" width="3.33203125" customWidth="1"/>
    <col min="15106" max="15106" width="17.6640625" bestFit="1" customWidth="1"/>
    <col min="15107" max="15108" width="3.33203125" bestFit="1" customWidth="1"/>
    <col min="15109" max="15109" width="3.33203125" customWidth="1"/>
    <col min="15110" max="15110" width="3.33203125" bestFit="1" customWidth="1"/>
    <col min="15111" max="15111" width="3.33203125" customWidth="1"/>
    <col min="15112" max="15112" width="7.33203125" bestFit="1" customWidth="1"/>
    <col min="15113" max="15114" width="3.33203125" bestFit="1" customWidth="1"/>
    <col min="15115" max="15115" width="7.109375" customWidth="1"/>
    <col min="15116" max="15117" width="9.6640625" bestFit="1" customWidth="1"/>
    <col min="15361" max="15361" width="3.33203125" customWidth="1"/>
    <col min="15362" max="15362" width="17.6640625" bestFit="1" customWidth="1"/>
    <col min="15363" max="15364" width="3.33203125" bestFit="1" customWidth="1"/>
    <col min="15365" max="15365" width="3.33203125" customWidth="1"/>
    <col min="15366" max="15366" width="3.33203125" bestFit="1" customWidth="1"/>
    <col min="15367" max="15367" width="3.33203125" customWidth="1"/>
    <col min="15368" max="15368" width="7.33203125" bestFit="1" customWidth="1"/>
    <col min="15369" max="15370" width="3.33203125" bestFit="1" customWidth="1"/>
    <col min="15371" max="15371" width="7.109375" customWidth="1"/>
    <col min="15372" max="15373" width="9.6640625" bestFit="1" customWidth="1"/>
    <col min="15617" max="15617" width="3.33203125" customWidth="1"/>
    <col min="15618" max="15618" width="17.6640625" bestFit="1" customWidth="1"/>
    <col min="15619" max="15620" width="3.33203125" bestFit="1" customWidth="1"/>
    <col min="15621" max="15621" width="3.33203125" customWidth="1"/>
    <col min="15622" max="15622" width="3.33203125" bestFit="1" customWidth="1"/>
    <col min="15623" max="15623" width="3.33203125" customWidth="1"/>
    <col min="15624" max="15624" width="7.33203125" bestFit="1" customWidth="1"/>
    <col min="15625" max="15626" width="3.33203125" bestFit="1" customWidth="1"/>
    <col min="15627" max="15627" width="7.109375" customWidth="1"/>
    <col min="15628" max="15629" width="9.6640625" bestFit="1" customWidth="1"/>
    <col min="15873" max="15873" width="3.33203125" customWidth="1"/>
    <col min="15874" max="15874" width="17.6640625" bestFit="1" customWidth="1"/>
    <col min="15875" max="15876" width="3.33203125" bestFit="1" customWidth="1"/>
    <col min="15877" max="15877" width="3.33203125" customWidth="1"/>
    <col min="15878" max="15878" width="3.33203125" bestFit="1" customWidth="1"/>
    <col min="15879" max="15879" width="3.33203125" customWidth="1"/>
    <col min="15880" max="15880" width="7.33203125" bestFit="1" customWidth="1"/>
    <col min="15881" max="15882" width="3.33203125" bestFit="1" customWidth="1"/>
    <col min="15883" max="15883" width="7.109375" customWidth="1"/>
    <col min="15884" max="15885" width="9.6640625" bestFit="1" customWidth="1"/>
    <col min="16129" max="16129" width="3.33203125" customWidth="1"/>
    <col min="16130" max="16130" width="17.6640625" bestFit="1" customWidth="1"/>
    <col min="16131" max="16132" width="3.33203125" bestFit="1" customWidth="1"/>
    <col min="16133" max="16133" width="3.33203125" customWidth="1"/>
    <col min="16134" max="16134" width="3.33203125" bestFit="1" customWidth="1"/>
    <col min="16135" max="16135" width="3.33203125" customWidth="1"/>
    <col min="16136" max="16136" width="7.33203125" bestFit="1" customWidth="1"/>
    <col min="16137" max="16138" width="3.33203125" bestFit="1" customWidth="1"/>
    <col min="16139" max="16139" width="7.109375" customWidth="1"/>
    <col min="16140" max="16141" width="9.6640625" bestFit="1" customWidth="1"/>
  </cols>
  <sheetData>
    <row r="1" spans="1:26" x14ac:dyDescent="0.25">
      <c r="B1" s="444" t="s">
        <v>78</v>
      </c>
      <c r="L1" s="444" t="s">
        <v>78</v>
      </c>
      <c r="V1" s="444" t="s">
        <v>78</v>
      </c>
    </row>
    <row r="2" spans="1:26" x14ac:dyDescent="0.25">
      <c r="A2" t="e">
        <f>RANK(C2,C$2:C$6)</f>
        <v>#DIV/0!</v>
      </c>
      <c r="B2" s="445" t="str">
        <f>'Résultats à 5'!A5</f>
        <v>Equipe 1</v>
      </c>
      <c r="C2" s="476" t="e">
        <f>G10</f>
        <v>#DIV/0!</v>
      </c>
      <c r="D2" s="477"/>
      <c r="E2" s="475" t="e">
        <f t="shared" ref="E2:E6" si="0">C2</f>
        <v>#DIV/0!</v>
      </c>
      <c r="F2" s="475"/>
      <c r="K2" t="e">
        <f>RANK(M2,M$2:M$6)</f>
        <v>#DIV/0!</v>
      </c>
      <c r="L2" s="445" t="str">
        <f>B2</f>
        <v>Equipe 1</v>
      </c>
      <c r="M2" s="476" t="e">
        <f>Q10</f>
        <v>#DIV/0!</v>
      </c>
      <c r="N2" s="477"/>
      <c r="O2" s="475" t="e">
        <f t="shared" ref="O2:O6" si="1">M2</f>
        <v>#DIV/0!</v>
      </c>
      <c r="P2" s="475"/>
      <c r="U2" t="e">
        <f>RANK(W2,W$2:W$6)</f>
        <v>#DIV/0!</v>
      </c>
      <c r="V2" s="445" t="str">
        <f>L2</f>
        <v>Equipe 1</v>
      </c>
      <c r="W2" s="476" t="e">
        <f>(M2+C2)/2</f>
        <v>#DIV/0!</v>
      </c>
      <c r="X2" s="477"/>
      <c r="Y2" s="475" t="e">
        <f>O2+E2</f>
        <v>#DIV/0!</v>
      </c>
      <c r="Z2" s="475"/>
    </row>
    <row r="3" spans="1:26" x14ac:dyDescent="0.25">
      <c r="A3" t="e">
        <f>RANK(C3,C$2:C$6)</f>
        <v>#DIV/0!</v>
      </c>
      <c r="B3" s="445" t="str">
        <f>'Résultats à 5'!A6</f>
        <v>Equipe 5</v>
      </c>
      <c r="C3" s="476" t="e">
        <f>G20</f>
        <v>#DIV/0!</v>
      </c>
      <c r="D3" s="477"/>
      <c r="E3" s="475" t="e">
        <f t="shared" si="0"/>
        <v>#DIV/0!</v>
      </c>
      <c r="F3" s="475"/>
      <c r="K3" t="e">
        <f>RANK(M3,M$2:M$6)</f>
        <v>#DIV/0!</v>
      </c>
      <c r="L3" s="445" t="str">
        <f t="shared" ref="L3:L6" si="2">B3</f>
        <v>Equipe 5</v>
      </c>
      <c r="M3" s="476" t="e">
        <f>Q20</f>
        <v>#DIV/0!</v>
      </c>
      <c r="N3" s="477"/>
      <c r="O3" s="475" t="e">
        <f t="shared" si="1"/>
        <v>#DIV/0!</v>
      </c>
      <c r="P3" s="475"/>
      <c r="U3" t="e">
        <f>RANK(W3,W$2:W$6)</f>
        <v>#DIV/0!</v>
      </c>
      <c r="V3" s="445" t="str">
        <f t="shared" ref="V3:V6" si="3">L3</f>
        <v>Equipe 5</v>
      </c>
      <c r="W3" s="476" t="e">
        <f t="shared" ref="W3:W6" si="4">(M3+C3)/2</f>
        <v>#DIV/0!</v>
      </c>
      <c r="X3" s="477"/>
      <c r="Y3" s="475" t="e">
        <f t="shared" ref="Y3:Y6" si="5">O3+E3</f>
        <v>#DIV/0!</v>
      </c>
      <c r="Z3" s="475"/>
    </row>
    <row r="4" spans="1:26" x14ac:dyDescent="0.25">
      <c r="A4" t="e">
        <f>RANK(C4,C$2:C$6)</f>
        <v>#DIV/0!</v>
      </c>
      <c r="B4" s="445" t="str">
        <f>'Résultats à 5'!A7</f>
        <v>Equipe 3</v>
      </c>
      <c r="C4" s="476" t="e">
        <f>G30</f>
        <v>#DIV/0!</v>
      </c>
      <c r="D4" s="477"/>
      <c r="E4" s="475" t="e">
        <f t="shared" si="0"/>
        <v>#DIV/0!</v>
      </c>
      <c r="F4" s="475"/>
      <c r="K4" t="e">
        <f>RANK(M4,M$2:M$6)</f>
        <v>#DIV/0!</v>
      </c>
      <c r="L4" s="445" t="str">
        <f t="shared" si="2"/>
        <v>Equipe 3</v>
      </c>
      <c r="M4" s="476" t="e">
        <f>Q30</f>
        <v>#DIV/0!</v>
      </c>
      <c r="N4" s="477"/>
      <c r="O4" s="475" t="e">
        <f t="shared" si="1"/>
        <v>#DIV/0!</v>
      </c>
      <c r="P4" s="475"/>
      <c r="U4" t="e">
        <f>RANK(W4,W$2:W$6)</f>
        <v>#DIV/0!</v>
      </c>
      <c r="V4" s="445" t="str">
        <f t="shared" si="3"/>
        <v>Equipe 3</v>
      </c>
      <c r="W4" s="476" t="e">
        <f t="shared" si="4"/>
        <v>#DIV/0!</v>
      </c>
      <c r="X4" s="477"/>
      <c r="Y4" s="475" t="e">
        <f t="shared" si="5"/>
        <v>#DIV/0!</v>
      </c>
      <c r="Z4" s="475"/>
    </row>
    <row r="5" spans="1:26" x14ac:dyDescent="0.25">
      <c r="A5" t="e">
        <f>RANK(C5,C$2:C$6)</f>
        <v>#DIV/0!</v>
      </c>
      <c r="B5" s="445" t="str">
        <f>'Résultats à 5'!A8</f>
        <v>Equipe 2</v>
      </c>
      <c r="C5" s="476" t="e">
        <f>G40</f>
        <v>#DIV/0!</v>
      </c>
      <c r="D5" s="477"/>
      <c r="E5" s="475" t="e">
        <f t="shared" si="0"/>
        <v>#DIV/0!</v>
      </c>
      <c r="F5" s="475"/>
      <c r="K5" t="e">
        <f>RANK(M5,M$2:M$6)</f>
        <v>#DIV/0!</v>
      </c>
      <c r="L5" s="445" t="str">
        <f t="shared" si="2"/>
        <v>Equipe 2</v>
      </c>
      <c r="M5" s="476" t="e">
        <f>Q40</f>
        <v>#DIV/0!</v>
      </c>
      <c r="N5" s="477"/>
      <c r="O5" s="475" t="e">
        <f t="shared" si="1"/>
        <v>#DIV/0!</v>
      </c>
      <c r="P5" s="475"/>
      <c r="U5" t="e">
        <f>RANK(W5,W$2:W$6)</f>
        <v>#DIV/0!</v>
      </c>
      <c r="V5" s="445" t="str">
        <f t="shared" si="3"/>
        <v>Equipe 2</v>
      </c>
      <c r="W5" s="476" t="e">
        <f t="shared" si="4"/>
        <v>#DIV/0!</v>
      </c>
      <c r="X5" s="477"/>
      <c r="Y5" s="475" t="e">
        <f t="shared" si="5"/>
        <v>#DIV/0!</v>
      </c>
      <c r="Z5" s="475"/>
    </row>
    <row r="6" spans="1:26" x14ac:dyDescent="0.25">
      <c r="A6" t="e">
        <f>RANK(C6,C$2:C$6)</f>
        <v>#DIV/0!</v>
      </c>
      <c r="B6" s="445" t="str">
        <f>'Résultats à 5'!A9</f>
        <v>Equipe 4</v>
      </c>
      <c r="C6" s="476" t="e">
        <f>G50</f>
        <v>#DIV/0!</v>
      </c>
      <c r="D6" s="477"/>
      <c r="E6" s="475" t="e">
        <f t="shared" si="0"/>
        <v>#DIV/0!</v>
      </c>
      <c r="F6" s="475"/>
      <c r="K6" t="e">
        <f>RANK(M6,M$2:M$6)</f>
        <v>#DIV/0!</v>
      </c>
      <c r="L6" s="445" t="str">
        <f t="shared" si="2"/>
        <v>Equipe 4</v>
      </c>
      <c r="M6" s="476" t="e">
        <f>Q50</f>
        <v>#DIV/0!</v>
      </c>
      <c r="N6" s="477"/>
      <c r="O6" s="475" t="e">
        <f t="shared" si="1"/>
        <v>#DIV/0!</v>
      </c>
      <c r="P6" s="475"/>
      <c r="U6" t="e">
        <f>RANK(W6,W$2:W$6)</f>
        <v>#DIV/0!</v>
      </c>
      <c r="V6" s="445" t="str">
        <f t="shared" si="3"/>
        <v>Equipe 4</v>
      </c>
      <c r="W6" s="476" t="e">
        <f t="shared" si="4"/>
        <v>#DIV/0!</v>
      </c>
      <c r="X6" s="477"/>
      <c r="Y6" s="475" t="e">
        <f t="shared" si="5"/>
        <v>#DIV/0!</v>
      </c>
      <c r="Z6" s="475"/>
    </row>
    <row r="9" spans="1:26" x14ac:dyDescent="0.25">
      <c r="C9" s="478" t="s">
        <v>191</v>
      </c>
      <c r="D9" s="479"/>
      <c r="E9" s="478" t="s">
        <v>192</v>
      </c>
      <c r="F9" s="479"/>
      <c r="G9" s="478" t="s">
        <v>193</v>
      </c>
      <c r="H9" s="479"/>
      <c r="M9" s="478" t="s">
        <v>191</v>
      </c>
      <c r="N9" s="479"/>
      <c r="O9" s="478" t="s">
        <v>192</v>
      </c>
      <c r="P9" s="479"/>
      <c r="Q9" s="478" t="s">
        <v>193</v>
      </c>
      <c r="R9" s="479"/>
    </row>
    <row r="10" spans="1:26" x14ac:dyDescent="0.25">
      <c r="B10" s="67" t="str">
        <f>B2</f>
        <v>Equipe 1</v>
      </c>
      <c r="C10" s="483" t="e">
        <f>H17</f>
        <v>#DIV/0!</v>
      </c>
      <c r="D10" s="484"/>
      <c r="E10" s="483">
        <f>SUM(C17:G17)</f>
        <v>0</v>
      </c>
      <c r="F10" s="484"/>
      <c r="G10" s="13" t="e">
        <f>C10-E10/1000</f>
        <v>#DIV/0!</v>
      </c>
      <c r="H10">
        <f>COUNTA(H12:H16)-COUNTIF(H12:H16,"")</f>
        <v>0</v>
      </c>
      <c r="L10" s="67" t="str">
        <f>L2</f>
        <v>Equipe 1</v>
      </c>
      <c r="M10" s="483" t="e">
        <f>R17</f>
        <v>#DIV/0!</v>
      </c>
      <c r="N10" s="484"/>
      <c r="O10" s="483">
        <f>SUM(M17:Q17)</f>
        <v>0</v>
      </c>
      <c r="P10" s="484"/>
      <c r="Q10" s="13" t="e">
        <f>M10-O10/1000</f>
        <v>#DIV/0!</v>
      </c>
      <c r="R10">
        <f>COUNTA(R12:R16)-COUNTIF(R12:R16,"")</f>
        <v>0</v>
      </c>
    </row>
    <row r="11" spans="1:26" ht="199.2" hidden="1" outlineLevel="1" x14ac:dyDescent="0.25">
      <c r="C11" s="446" t="s">
        <v>194</v>
      </c>
      <c r="D11" s="446" t="s">
        <v>195</v>
      </c>
      <c r="E11" s="446" t="s">
        <v>196</v>
      </c>
      <c r="F11" s="446" t="s">
        <v>197</v>
      </c>
      <c r="G11" s="446" t="s">
        <v>426</v>
      </c>
      <c r="H11" s="415" t="s">
        <v>198</v>
      </c>
      <c r="M11" s="446" t="s">
        <v>194</v>
      </c>
      <c r="N11" s="446" t="s">
        <v>195</v>
      </c>
      <c r="O11" s="446" t="s">
        <v>196</v>
      </c>
      <c r="P11" s="446" t="s">
        <v>197</v>
      </c>
      <c r="Q11" s="446" t="s">
        <v>426</v>
      </c>
      <c r="R11" s="415" t="s">
        <v>198</v>
      </c>
    </row>
    <row r="12" spans="1:26" ht="12.9" hidden="1" customHeight="1" outlineLevel="1" x14ac:dyDescent="0.25">
      <c r="A12" s="480" t="s">
        <v>199</v>
      </c>
      <c r="B12" s="447" t="str">
        <f>B2</f>
        <v>Equipe 1</v>
      </c>
      <c r="C12" s="410"/>
      <c r="D12" s="411"/>
      <c r="E12" s="411"/>
      <c r="F12" s="411"/>
      <c r="G12" s="411"/>
      <c r="H12" s="448" t="str">
        <f>IF(C12="","",SUM(C12:G12))</f>
        <v/>
      </c>
      <c r="K12" s="480" t="s">
        <v>199</v>
      </c>
      <c r="L12" s="447" t="str">
        <f>L2</f>
        <v>Equipe 1</v>
      </c>
      <c r="M12" s="410"/>
      <c r="N12" s="411"/>
      <c r="O12" s="411"/>
      <c r="P12" s="411"/>
      <c r="Q12" s="411"/>
      <c r="R12" s="448" t="str">
        <f t="shared" ref="R12:R16" si="6">IF(M12="","",SUM(M12:Q12))</f>
        <v/>
      </c>
    </row>
    <row r="13" spans="1:26" ht="12.75" hidden="1" customHeight="1" outlineLevel="1" x14ac:dyDescent="0.25">
      <c r="A13" s="481"/>
      <c r="B13" s="447" t="str">
        <f>B3</f>
        <v>Equipe 5</v>
      </c>
      <c r="C13" s="410"/>
      <c r="D13" s="411"/>
      <c r="E13" s="411"/>
      <c r="F13" s="411"/>
      <c r="G13" s="411"/>
      <c r="H13" s="448" t="str">
        <f t="shared" ref="H13:H16" si="7">IF(C13="","",SUM(C13:G13))</f>
        <v/>
      </c>
      <c r="K13" s="481"/>
      <c r="L13" s="447" t="str">
        <f>L3</f>
        <v>Equipe 5</v>
      </c>
      <c r="M13" s="410"/>
      <c r="N13" s="410"/>
      <c r="O13" s="410"/>
      <c r="P13" s="410"/>
      <c r="Q13" s="410"/>
      <c r="R13" s="448" t="str">
        <f t="shared" si="6"/>
        <v/>
      </c>
    </row>
    <row r="14" spans="1:26" ht="12.75" hidden="1" customHeight="1" outlineLevel="1" x14ac:dyDescent="0.25">
      <c r="A14" s="481"/>
      <c r="B14" s="447" t="str">
        <f>B4</f>
        <v>Equipe 3</v>
      </c>
      <c r="C14" s="410"/>
      <c r="D14" s="410"/>
      <c r="E14" s="410"/>
      <c r="F14" s="410"/>
      <c r="G14" s="410"/>
      <c r="H14" s="448" t="str">
        <f t="shared" si="7"/>
        <v/>
      </c>
      <c r="K14" s="481"/>
      <c r="L14" s="447" t="str">
        <f>L4</f>
        <v>Equipe 3</v>
      </c>
      <c r="M14" s="410"/>
      <c r="N14" s="410"/>
      <c r="O14" s="410"/>
      <c r="P14" s="410"/>
      <c r="Q14" s="410"/>
      <c r="R14" s="448" t="str">
        <f t="shared" si="6"/>
        <v/>
      </c>
    </row>
    <row r="15" spans="1:26" ht="12.75" hidden="1" customHeight="1" outlineLevel="1" x14ac:dyDescent="0.25">
      <c r="A15" s="481"/>
      <c r="B15" s="447" t="str">
        <f>B5</f>
        <v>Equipe 2</v>
      </c>
      <c r="C15" s="410"/>
      <c r="D15" s="410"/>
      <c r="E15" s="410"/>
      <c r="F15" s="410"/>
      <c r="G15" s="410"/>
      <c r="H15" s="448" t="str">
        <f t="shared" si="7"/>
        <v/>
      </c>
      <c r="K15" s="481"/>
      <c r="L15" s="447" t="str">
        <f>L5</f>
        <v>Equipe 2</v>
      </c>
      <c r="M15" s="410"/>
      <c r="N15" s="410"/>
      <c r="O15" s="410"/>
      <c r="P15" s="410"/>
      <c r="Q15" s="410"/>
      <c r="R15" s="448" t="str">
        <f t="shared" si="6"/>
        <v/>
      </c>
    </row>
    <row r="16" spans="1:26" ht="12.75" hidden="1" customHeight="1" outlineLevel="1" x14ac:dyDescent="0.25">
      <c r="A16" s="482"/>
      <c r="B16" s="447" t="str">
        <f>B6</f>
        <v>Equipe 4</v>
      </c>
      <c r="C16" s="410"/>
      <c r="D16" s="410"/>
      <c r="E16" s="410"/>
      <c r="F16" s="410"/>
      <c r="G16" s="410"/>
      <c r="H16" s="448" t="str">
        <f t="shared" si="7"/>
        <v/>
      </c>
      <c r="K16" s="482"/>
      <c r="L16" s="447" t="str">
        <f>L6</f>
        <v>Equipe 4</v>
      </c>
      <c r="M16" s="410"/>
      <c r="N16" s="410"/>
      <c r="O16" s="410"/>
      <c r="P16" s="410"/>
      <c r="Q16" s="410"/>
      <c r="R16" s="448" t="str">
        <f t="shared" si="6"/>
        <v/>
      </c>
    </row>
    <row r="17" spans="1:18" ht="12.75" hidden="1" customHeight="1" outlineLevel="1" x14ac:dyDescent="0.25">
      <c r="C17" s="1">
        <f>COUNTIF(C12:C16,0)</f>
        <v>0</v>
      </c>
      <c r="D17" s="1">
        <f>COUNTIF(D12:D16,0)</f>
        <v>0</v>
      </c>
      <c r="E17" s="1">
        <f>COUNTIF(E12:E16,0)</f>
        <v>0</v>
      </c>
      <c r="F17" s="1">
        <f>COUNTIF(F12:F16,0)</f>
        <v>0</v>
      </c>
      <c r="G17" s="1">
        <f>COUNTIF(G12:G16,0)</f>
        <v>0</v>
      </c>
      <c r="H17" t="e">
        <f>AVERAGE(H12:H16)</f>
        <v>#DIV/0!</v>
      </c>
      <c r="M17" s="1">
        <f>COUNTIF(M12:M16,0)</f>
        <v>0</v>
      </c>
      <c r="N17" s="1">
        <f>COUNTIF(N12:N16,0)</f>
        <v>0</v>
      </c>
      <c r="O17" s="1">
        <f>COUNTIF(O12:O16,0)</f>
        <v>0</v>
      </c>
      <c r="P17" s="1">
        <f>COUNTIF(P12:P16,0)</f>
        <v>0</v>
      </c>
      <c r="Q17" s="1">
        <f>COUNTIF(Q12:Q16,0)</f>
        <v>0</v>
      </c>
      <c r="R17" t="e">
        <f>AVERAGE(R12:R16)</f>
        <v>#DIV/0!</v>
      </c>
    </row>
    <row r="18" spans="1:18" collapsed="1" x14ac:dyDescent="0.25">
      <c r="G18" s="13"/>
      <c r="Q18" s="13"/>
    </row>
    <row r="19" spans="1:18" x14ac:dyDescent="0.25">
      <c r="C19" s="478" t="s">
        <v>191</v>
      </c>
      <c r="D19" s="479"/>
      <c r="E19" s="478" t="s">
        <v>192</v>
      </c>
      <c r="F19" s="479"/>
      <c r="G19" s="478" t="s">
        <v>193</v>
      </c>
      <c r="H19" s="479"/>
      <c r="M19" s="478" t="s">
        <v>191</v>
      </c>
      <c r="N19" s="479"/>
      <c r="O19" s="478" t="s">
        <v>192</v>
      </c>
      <c r="P19" s="479"/>
      <c r="Q19" s="478" t="s">
        <v>193</v>
      </c>
      <c r="R19" s="479"/>
    </row>
    <row r="20" spans="1:18" x14ac:dyDescent="0.25">
      <c r="B20" s="67" t="str">
        <f>B3</f>
        <v>Equipe 5</v>
      </c>
      <c r="C20" s="483" t="e">
        <f>H27</f>
        <v>#DIV/0!</v>
      </c>
      <c r="D20" s="484"/>
      <c r="E20" s="483">
        <f>SUM(C27:G27)</f>
        <v>0</v>
      </c>
      <c r="F20" s="484"/>
      <c r="G20" s="13" t="e">
        <f>C20-E20/1000</f>
        <v>#DIV/0!</v>
      </c>
      <c r="H20">
        <f>COUNTA(H22:H26)-COUNTIF(H22:H26,"")</f>
        <v>0</v>
      </c>
      <c r="L20" s="67" t="str">
        <f>L3</f>
        <v>Equipe 5</v>
      </c>
      <c r="M20" s="483" t="e">
        <f>R27</f>
        <v>#DIV/0!</v>
      </c>
      <c r="N20" s="484"/>
      <c r="O20" s="483">
        <f>SUM(M27:Q27)</f>
        <v>0</v>
      </c>
      <c r="P20" s="484"/>
      <c r="Q20" s="13" t="e">
        <f>M20-O20/1000</f>
        <v>#DIV/0!</v>
      </c>
      <c r="R20">
        <f>COUNTA(R22:R26)-COUNTIF(R22:R26,"")</f>
        <v>0</v>
      </c>
    </row>
    <row r="21" spans="1:18" ht="199.2" hidden="1" outlineLevel="1" x14ac:dyDescent="0.25">
      <c r="C21" s="446" t="s">
        <v>194</v>
      </c>
      <c r="D21" s="446" t="s">
        <v>195</v>
      </c>
      <c r="E21" s="446" t="s">
        <v>196</v>
      </c>
      <c r="F21" s="446" t="s">
        <v>197</v>
      </c>
      <c r="G21" s="446" t="s">
        <v>426</v>
      </c>
      <c r="H21" s="415" t="s">
        <v>198</v>
      </c>
      <c r="M21" s="446" t="s">
        <v>194</v>
      </c>
      <c r="N21" s="446" t="s">
        <v>195</v>
      </c>
      <c r="O21" s="446" t="s">
        <v>196</v>
      </c>
      <c r="P21" s="446" t="s">
        <v>197</v>
      </c>
      <c r="Q21" s="446" t="s">
        <v>426</v>
      </c>
      <c r="R21" s="415" t="s">
        <v>198</v>
      </c>
    </row>
    <row r="22" spans="1:18" ht="12.9" hidden="1" customHeight="1" outlineLevel="1" x14ac:dyDescent="0.25">
      <c r="A22" s="485" t="s">
        <v>199</v>
      </c>
      <c r="B22" s="447" t="str">
        <f>B2</f>
        <v>Equipe 1</v>
      </c>
      <c r="C22" s="410"/>
      <c r="D22" s="411"/>
      <c r="E22" s="411"/>
      <c r="F22" s="411"/>
      <c r="G22" s="411"/>
      <c r="H22" s="448" t="str">
        <f>IF(C22="","",SUM(C22:G22))</f>
        <v/>
      </c>
      <c r="K22" s="485" t="s">
        <v>199</v>
      </c>
      <c r="L22" s="447" t="str">
        <f>L2</f>
        <v>Equipe 1</v>
      </c>
      <c r="M22" s="410"/>
      <c r="N22" s="411"/>
      <c r="O22" s="411"/>
      <c r="P22" s="411"/>
      <c r="Q22" s="411"/>
      <c r="R22" s="448" t="str">
        <f t="shared" ref="R22:R26" si="8">IF(M22="","",SUM(M22:Q22))</f>
        <v/>
      </c>
    </row>
    <row r="23" spans="1:18" hidden="1" outlineLevel="1" x14ac:dyDescent="0.25">
      <c r="A23" s="485"/>
      <c r="B23" s="447" t="str">
        <f>B3</f>
        <v>Equipe 5</v>
      </c>
      <c r="C23" s="410"/>
      <c r="D23" s="411"/>
      <c r="E23" s="411"/>
      <c r="F23" s="411"/>
      <c r="G23" s="411"/>
      <c r="H23" s="448" t="str">
        <f t="shared" ref="H23:H26" si="9">IF(C23="","",SUM(C23:G23))</f>
        <v/>
      </c>
      <c r="K23" s="485"/>
      <c r="L23" s="447" t="str">
        <f>L3</f>
        <v>Equipe 5</v>
      </c>
      <c r="M23" s="410"/>
      <c r="N23" s="410"/>
      <c r="O23" s="410"/>
      <c r="P23" s="410"/>
      <c r="Q23" s="410"/>
      <c r="R23" s="448" t="str">
        <f t="shared" si="8"/>
        <v/>
      </c>
    </row>
    <row r="24" spans="1:18" hidden="1" outlineLevel="1" x14ac:dyDescent="0.25">
      <c r="A24" s="485"/>
      <c r="B24" s="447" t="str">
        <f>B4</f>
        <v>Equipe 3</v>
      </c>
      <c r="C24" s="410"/>
      <c r="D24" s="410"/>
      <c r="E24" s="410"/>
      <c r="F24" s="410"/>
      <c r="G24" s="410"/>
      <c r="H24" s="448" t="str">
        <f t="shared" si="9"/>
        <v/>
      </c>
      <c r="K24" s="485"/>
      <c r="L24" s="447" t="str">
        <f>L4</f>
        <v>Equipe 3</v>
      </c>
      <c r="M24" s="410"/>
      <c r="N24" s="410"/>
      <c r="O24" s="410"/>
      <c r="P24" s="410"/>
      <c r="Q24" s="410"/>
      <c r="R24" s="448" t="str">
        <f t="shared" si="8"/>
        <v/>
      </c>
    </row>
    <row r="25" spans="1:18" hidden="1" outlineLevel="1" x14ac:dyDescent="0.25">
      <c r="A25" s="485"/>
      <c r="B25" s="447" t="str">
        <f>B5</f>
        <v>Equipe 2</v>
      </c>
      <c r="C25" s="410"/>
      <c r="D25" s="410"/>
      <c r="E25" s="410"/>
      <c r="F25" s="410"/>
      <c r="G25" s="410"/>
      <c r="H25" s="448" t="str">
        <f t="shared" si="9"/>
        <v/>
      </c>
      <c r="K25" s="485"/>
      <c r="L25" s="447" t="str">
        <f>L5</f>
        <v>Equipe 2</v>
      </c>
      <c r="M25" s="410"/>
      <c r="N25" s="410"/>
      <c r="O25" s="410"/>
      <c r="P25" s="410"/>
      <c r="Q25" s="410"/>
      <c r="R25" s="448" t="str">
        <f t="shared" si="8"/>
        <v/>
      </c>
    </row>
    <row r="26" spans="1:18" hidden="1" outlineLevel="1" x14ac:dyDescent="0.25">
      <c r="A26" s="485"/>
      <c r="B26" s="447" t="str">
        <f>B6</f>
        <v>Equipe 4</v>
      </c>
      <c r="C26" s="410"/>
      <c r="D26" s="410"/>
      <c r="E26" s="410"/>
      <c r="F26" s="410"/>
      <c r="G26" s="410"/>
      <c r="H26" s="448" t="str">
        <f t="shared" si="9"/>
        <v/>
      </c>
      <c r="K26" s="485"/>
      <c r="L26" s="447" t="str">
        <f>L6</f>
        <v>Equipe 4</v>
      </c>
      <c r="M26" s="410"/>
      <c r="N26" s="410"/>
      <c r="O26" s="410"/>
      <c r="P26" s="410"/>
      <c r="Q26" s="410"/>
      <c r="R26" s="448" t="str">
        <f t="shared" si="8"/>
        <v/>
      </c>
    </row>
    <row r="27" spans="1:18" ht="12.75" hidden="1" customHeight="1" outlineLevel="1" x14ac:dyDescent="0.25">
      <c r="C27" s="1">
        <f>COUNTIF(C22:C26,0)</f>
        <v>0</v>
      </c>
      <c r="D27" s="1">
        <f>COUNTIF(D22:D26,0)</f>
        <v>0</v>
      </c>
      <c r="E27" s="1">
        <f>COUNTIF(E22:E26,0)</f>
        <v>0</v>
      </c>
      <c r="F27" s="1">
        <f>COUNTIF(F22:F26,0)</f>
        <v>0</v>
      </c>
      <c r="G27" s="1">
        <f>COUNTIF(G22:G26,0)</f>
        <v>0</v>
      </c>
      <c r="H27" t="e">
        <f>AVERAGE(H22:H26)</f>
        <v>#DIV/0!</v>
      </c>
      <c r="M27" s="1">
        <f>COUNTIF(M22:M26,0)</f>
        <v>0</v>
      </c>
      <c r="N27" s="1">
        <f>COUNTIF(N22:N26,0)</f>
        <v>0</v>
      </c>
      <c r="O27" s="1">
        <f>COUNTIF(O22:O26,0)</f>
        <v>0</v>
      </c>
      <c r="P27" s="1">
        <f>COUNTIF(P22:P26,0)</f>
        <v>0</v>
      </c>
      <c r="Q27" s="1">
        <f>COUNTIF(Q22:Q26,0)</f>
        <v>0</v>
      </c>
      <c r="R27" t="e">
        <f>AVERAGE(R22:R26)</f>
        <v>#DIV/0!</v>
      </c>
    </row>
    <row r="28" spans="1:18" collapsed="1" x14ac:dyDescent="0.25">
      <c r="G28" s="13"/>
      <c r="Q28" s="13"/>
    </row>
    <row r="29" spans="1:18" x14ac:dyDescent="0.25">
      <c r="C29" s="486" t="s">
        <v>191</v>
      </c>
      <c r="D29" s="487"/>
      <c r="E29" s="486" t="s">
        <v>192</v>
      </c>
      <c r="F29" s="487"/>
      <c r="G29" s="486" t="s">
        <v>193</v>
      </c>
      <c r="H29" s="487"/>
      <c r="M29" s="486" t="s">
        <v>191</v>
      </c>
      <c r="N29" s="487"/>
      <c r="O29" s="486" t="s">
        <v>192</v>
      </c>
      <c r="P29" s="487"/>
      <c r="Q29" s="486" t="s">
        <v>193</v>
      </c>
      <c r="R29" s="487"/>
    </row>
    <row r="30" spans="1:18" x14ac:dyDescent="0.25">
      <c r="B30" s="67" t="str">
        <f>B4</f>
        <v>Equipe 3</v>
      </c>
      <c r="C30" s="487" t="e">
        <f>H37</f>
        <v>#DIV/0!</v>
      </c>
      <c r="D30" s="487"/>
      <c r="E30" s="487">
        <f>SUM(C37:G37)</f>
        <v>0</v>
      </c>
      <c r="F30" s="487"/>
      <c r="G30" s="13" t="e">
        <f>C30-E30/1000</f>
        <v>#DIV/0!</v>
      </c>
      <c r="H30">
        <f>COUNTA(H32:H36)-COUNTIF(H32:H36,"")</f>
        <v>0</v>
      </c>
      <c r="L30" s="67" t="str">
        <f>L4</f>
        <v>Equipe 3</v>
      </c>
      <c r="M30" s="487" t="e">
        <f>R37</f>
        <v>#DIV/0!</v>
      </c>
      <c r="N30" s="487"/>
      <c r="O30" s="487">
        <f>SUM(M37:Q37)</f>
        <v>0</v>
      </c>
      <c r="P30" s="487"/>
      <c r="Q30" s="13" t="e">
        <f>M30-O30/1000</f>
        <v>#DIV/0!</v>
      </c>
      <c r="R30">
        <f>COUNTA(R32:R36)-COUNTIF(R32:R36,"")</f>
        <v>0</v>
      </c>
    </row>
    <row r="31" spans="1:18" ht="199.2" hidden="1" outlineLevel="1" x14ac:dyDescent="0.25">
      <c r="C31" s="446" t="s">
        <v>194</v>
      </c>
      <c r="D31" s="446" t="s">
        <v>195</v>
      </c>
      <c r="E31" s="446" t="s">
        <v>196</v>
      </c>
      <c r="F31" s="446" t="s">
        <v>197</v>
      </c>
      <c r="G31" s="446" t="s">
        <v>426</v>
      </c>
      <c r="H31" s="415" t="s">
        <v>198</v>
      </c>
      <c r="M31" s="446" t="s">
        <v>194</v>
      </c>
      <c r="N31" s="446" t="s">
        <v>195</v>
      </c>
      <c r="O31" s="446" t="s">
        <v>196</v>
      </c>
      <c r="P31" s="446" t="s">
        <v>197</v>
      </c>
      <c r="Q31" s="446" t="s">
        <v>426</v>
      </c>
      <c r="R31" s="415" t="s">
        <v>198</v>
      </c>
    </row>
    <row r="32" spans="1:18" ht="12.9" hidden="1" customHeight="1" outlineLevel="1" x14ac:dyDescent="0.25">
      <c r="A32" s="485" t="s">
        <v>199</v>
      </c>
      <c r="B32" s="447" t="str">
        <f>B2</f>
        <v>Equipe 1</v>
      </c>
      <c r="C32" s="410"/>
      <c r="D32" s="411"/>
      <c r="E32" s="411"/>
      <c r="F32" s="411"/>
      <c r="G32" s="411"/>
      <c r="H32" s="448" t="str">
        <f t="shared" ref="H32:H36" si="10">IF(C32="","",SUM(C32:G32))</f>
        <v/>
      </c>
      <c r="K32" s="485" t="s">
        <v>199</v>
      </c>
      <c r="L32" s="447" t="str">
        <f>L2</f>
        <v>Equipe 1</v>
      </c>
      <c r="M32" s="410"/>
      <c r="N32" s="411"/>
      <c r="O32" s="411"/>
      <c r="P32" s="411"/>
      <c r="Q32" s="411"/>
      <c r="R32" s="448" t="str">
        <f t="shared" ref="R32:R36" si="11">IF(M32="","",SUM(M32:Q32))</f>
        <v/>
      </c>
    </row>
    <row r="33" spans="1:18" hidden="1" outlineLevel="1" x14ac:dyDescent="0.25">
      <c r="A33" s="485"/>
      <c r="B33" s="447" t="str">
        <f>B3</f>
        <v>Equipe 5</v>
      </c>
      <c r="C33" s="410"/>
      <c r="D33" s="411"/>
      <c r="E33" s="411"/>
      <c r="F33" s="411"/>
      <c r="G33" s="411"/>
      <c r="H33" s="448" t="str">
        <f t="shared" si="10"/>
        <v/>
      </c>
      <c r="K33" s="485"/>
      <c r="L33" s="447" t="str">
        <f>L3</f>
        <v>Equipe 5</v>
      </c>
      <c r="M33" s="410"/>
      <c r="N33" s="410"/>
      <c r="O33" s="410"/>
      <c r="P33" s="410"/>
      <c r="Q33" s="410"/>
      <c r="R33" s="448" t="str">
        <f t="shared" si="11"/>
        <v/>
      </c>
    </row>
    <row r="34" spans="1:18" hidden="1" outlineLevel="1" x14ac:dyDescent="0.25">
      <c r="A34" s="485"/>
      <c r="B34" s="447" t="str">
        <f>B4</f>
        <v>Equipe 3</v>
      </c>
      <c r="C34" s="410"/>
      <c r="D34" s="410"/>
      <c r="E34" s="410"/>
      <c r="F34" s="410"/>
      <c r="G34" s="410"/>
      <c r="H34" s="448" t="str">
        <f t="shared" si="10"/>
        <v/>
      </c>
      <c r="K34" s="485"/>
      <c r="L34" s="447" t="str">
        <f>L4</f>
        <v>Equipe 3</v>
      </c>
      <c r="M34" s="410"/>
      <c r="N34" s="410"/>
      <c r="O34" s="410"/>
      <c r="P34" s="410"/>
      <c r="Q34" s="410"/>
      <c r="R34" s="448" t="str">
        <f t="shared" si="11"/>
        <v/>
      </c>
    </row>
    <row r="35" spans="1:18" hidden="1" outlineLevel="1" x14ac:dyDescent="0.25">
      <c r="A35" s="485"/>
      <c r="B35" s="447" t="str">
        <f>B5</f>
        <v>Equipe 2</v>
      </c>
      <c r="C35" s="410"/>
      <c r="D35" s="410"/>
      <c r="E35" s="410"/>
      <c r="F35" s="410"/>
      <c r="G35" s="410"/>
      <c r="H35" s="448" t="str">
        <f t="shared" si="10"/>
        <v/>
      </c>
      <c r="K35" s="485"/>
      <c r="L35" s="447" t="str">
        <f>L5</f>
        <v>Equipe 2</v>
      </c>
      <c r="M35" s="410"/>
      <c r="N35" s="410"/>
      <c r="O35" s="410"/>
      <c r="P35" s="410"/>
      <c r="Q35" s="410"/>
      <c r="R35" s="448" t="str">
        <f t="shared" si="11"/>
        <v/>
      </c>
    </row>
    <row r="36" spans="1:18" hidden="1" outlineLevel="1" x14ac:dyDescent="0.25">
      <c r="A36" s="485"/>
      <c r="B36" s="447" t="str">
        <f>B6</f>
        <v>Equipe 4</v>
      </c>
      <c r="C36" s="410"/>
      <c r="D36" s="410"/>
      <c r="E36" s="410"/>
      <c r="F36" s="410"/>
      <c r="G36" s="410"/>
      <c r="H36" s="448" t="str">
        <f t="shared" si="10"/>
        <v/>
      </c>
      <c r="K36" s="485"/>
      <c r="L36" s="447" t="str">
        <f>L6</f>
        <v>Equipe 4</v>
      </c>
      <c r="M36" s="410"/>
      <c r="N36" s="410"/>
      <c r="O36" s="410"/>
      <c r="P36" s="410"/>
      <c r="Q36" s="410"/>
      <c r="R36" s="448" t="str">
        <f t="shared" si="11"/>
        <v/>
      </c>
    </row>
    <row r="37" spans="1:18" ht="12.75" hidden="1" customHeight="1" outlineLevel="1" x14ac:dyDescent="0.25">
      <c r="C37" s="1">
        <f>COUNTIF(C32:C36,0)</f>
        <v>0</v>
      </c>
      <c r="D37" s="1">
        <f>COUNTIF(D32:D36,0)</f>
        <v>0</v>
      </c>
      <c r="E37" s="1">
        <f>COUNTIF(E32:E36,0)</f>
        <v>0</v>
      </c>
      <c r="F37" s="1">
        <f>COUNTIF(F32:F36,0)</f>
        <v>0</v>
      </c>
      <c r="G37" s="1">
        <f>COUNTIF(G32:G36,0)</f>
        <v>0</v>
      </c>
      <c r="H37" t="e">
        <f>AVERAGE(H32:H36)</f>
        <v>#DIV/0!</v>
      </c>
      <c r="M37" s="1">
        <f>COUNTIF(M32:M36,0)</f>
        <v>0</v>
      </c>
      <c r="N37" s="1">
        <f>COUNTIF(N32:N36,0)</f>
        <v>0</v>
      </c>
      <c r="O37" s="1">
        <f>COUNTIF(O32:O36,0)</f>
        <v>0</v>
      </c>
      <c r="P37" s="1">
        <f>COUNTIF(P32:P36,0)</f>
        <v>0</v>
      </c>
      <c r="Q37" s="1">
        <f>COUNTIF(Q32:Q36,0)</f>
        <v>0</v>
      </c>
      <c r="R37" t="e">
        <f>AVERAGE(R32:R36)</f>
        <v>#DIV/0!</v>
      </c>
    </row>
    <row r="38" spans="1:18" collapsed="1" x14ac:dyDescent="0.25">
      <c r="G38" s="13"/>
      <c r="Q38" s="13"/>
    </row>
    <row r="39" spans="1:18" x14ac:dyDescent="0.25">
      <c r="C39" s="486" t="s">
        <v>191</v>
      </c>
      <c r="D39" s="487"/>
      <c r="E39" s="486" t="s">
        <v>192</v>
      </c>
      <c r="F39" s="487"/>
      <c r="G39" s="486" t="s">
        <v>193</v>
      </c>
      <c r="H39" s="487"/>
      <c r="M39" s="486" t="s">
        <v>191</v>
      </c>
      <c r="N39" s="487"/>
      <c r="O39" s="486" t="s">
        <v>192</v>
      </c>
      <c r="P39" s="487"/>
      <c r="Q39" s="486" t="s">
        <v>193</v>
      </c>
      <c r="R39" s="487"/>
    </row>
    <row r="40" spans="1:18" x14ac:dyDescent="0.25">
      <c r="B40" s="67" t="str">
        <f>B5</f>
        <v>Equipe 2</v>
      </c>
      <c r="C40" s="487" t="e">
        <f>H47</f>
        <v>#DIV/0!</v>
      </c>
      <c r="D40" s="487"/>
      <c r="E40" s="487">
        <f>SUM(C47:G47)</f>
        <v>0</v>
      </c>
      <c r="F40" s="487"/>
      <c r="G40" s="13" t="e">
        <f>C40-E40/1000</f>
        <v>#DIV/0!</v>
      </c>
      <c r="H40">
        <f>COUNTA(H42:H46)-COUNTIF(H42:H46,"")</f>
        <v>0</v>
      </c>
      <c r="L40" s="67" t="str">
        <f>L5</f>
        <v>Equipe 2</v>
      </c>
      <c r="M40" s="487" t="e">
        <f>R47</f>
        <v>#DIV/0!</v>
      </c>
      <c r="N40" s="487"/>
      <c r="O40" s="487">
        <f>SUM(M47:Q47)</f>
        <v>0</v>
      </c>
      <c r="P40" s="487"/>
      <c r="Q40" s="13" t="e">
        <f>M40-O40/1000</f>
        <v>#DIV/0!</v>
      </c>
      <c r="R40">
        <f>COUNTA(R42:R46)-COUNTIF(R42:R46,"")</f>
        <v>0</v>
      </c>
    </row>
    <row r="41" spans="1:18" ht="199.2" hidden="1" outlineLevel="1" x14ac:dyDescent="0.25">
      <c r="C41" s="446" t="s">
        <v>194</v>
      </c>
      <c r="D41" s="446" t="s">
        <v>195</v>
      </c>
      <c r="E41" s="446" t="s">
        <v>196</v>
      </c>
      <c r="F41" s="446" t="s">
        <v>197</v>
      </c>
      <c r="G41" s="446" t="s">
        <v>426</v>
      </c>
      <c r="H41" s="415" t="s">
        <v>198</v>
      </c>
      <c r="M41" s="446" t="s">
        <v>194</v>
      </c>
      <c r="N41" s="446" t="s">
        <v>195</v>
      </c>
      <c r="O41" s="446" t="s">
        <v>196</v>
      </c>
      <c r="P41" s="446" t="s">
        <v>197</v>
      </c>
      <c r="Q41" s="446" t="s">
        <v>426</v>
      </c>
      <c r="R41" s="415" t="s">
        <v>198</v>
      </c>
    </row>
    <row r="42" spans="1:18" ht="12.9" hidden="1" customHeight="1" outlineLevel="1" x14ac:dyDescent="0.25">
      <c r="A42" s="485" t="s">
        <v>199</v>
      </c>
      <c r="B42" s="447" t="str">
        <f>B2</f>
        <v>Equipe 1</v>
      </c>
      <c r="C42" s="410"/>
      <c r="D42" s="411"/>
      <c r="E42" s="411"/>
      <c r="F42" s="411"/>
      <c r="G42" s="411"/>
      <c r="H42" s="448" t="str">
        <f t="shared" ref="H42:H46" si="12">IF(C42="","",SUM(C42:G42))</f>
        <v/>
      </c>
      <c r="K42" s="485" t="s">
        <v>199</v>
      </c>
      <c r="L42" s="447" t="str">
        <f>L2</f>
        <v>Equipe 1</v>
      </c>
      <c r="M42" s="410"/>
      <c r="N42" s="411"/>
      <c r="O42" s="411"/>
      <c r="P42" s="411"/>
      <c r="Q42" s="411"/>
      <c r="R42" s="448" t="str">
        <f t="shared" ref="R42:R46" si="13">IF(M42="","",SUM(M42:Q42))</f>
        <v/>
      </c>
    </row>
    <row r="43" spans="1:18" hidden="1" outlineLevel="1" x14ac:dyDescent="0.25">
      <c r="A43" s="485"/>
      <c r="B43" s="447" t="str">
        <f>B33</f>
        <v>Equipe 5</v>
      </c>
      <c r="C43" s="410"/>
      <c r="D43" s="411"/>
      <c r="E43" s="411"/>
      <c r="F43" s="411"/>
      <c r="G43" s="411"/>
      <c r="H43" s="448" t="str">
        <f t="shared" si="12"/>
        <v/>
      </c>
      <c r="K43" s="485"/>
      <c r="L43" s="447" t="str">
        <f>L3</f>
        <v>Equipe 5</v>
      </c>
      <c r="M43" s="410"/>
      <c r="N43" s="410"/>
      <c r="O43" s="410"/>
      <c r="P43" s="410"/>
      <c r="Q43" s="410"/>
      <c r="R43" s="448" t="str">
        <f t="shared" si="13"/>
        <v/>
      </c>
    </row>
    <row r="44" spans="1:18" hidden="1" outlineLevel="1" x14ac:dyDescent="0.25">
      <c r="A44" s="485"/>
      <c r="B44" s="447" t="str">
        <f>B34</f>
        <v>Equipe 3</v>
      </c>
      <c r="C44" s="410"/>
      <c r="D44" s="410"/>
      <c r="E44" s="410"/>
      <c r="F44" s="410"/>
      <c r="G44" s="410"/>
      <c r="H44" s="448" t="str">
        <f t="shared" si="12"/>
        <v/>
      </c>
      <c r="K44" s="485"/>
      <c r="L44" s="447" t="str">
        <f>L4</f>
        <v>Equipe 3</v>
      </c>
      <c r="M44" s="410"/>
      <c r="N44" s="410"/>
      <c r="O44" s="410"/>
      <c r="P44" s="410"/>
      <c r="Q44" s="410"/>
      <c r="R44" s="448" t="str">
        <f t="shared" si="13"/>
        <v/>
      </c>
    </row>
    <row r="45" spans="1:18" hidden="1" outlineLevel="1" x14ac:dyDescent="0.25">
      <c r="A45" s="485"/>
      <c r="B45" s="447" t="str">
        <f>B35</f>
        <v>Equipe 2</v>
      </c>
      <c r="C45" s="410"/>
      <c r="D45" s="410"/>
      <c r="E45" s="410"/>
      <c r="F45" s="410"/>
      <c r="G45" s="410"/>
      <c r="H45" s="448" t="str">
        <f t="shared" si="12"/>
        <v/>
      </c>
      <c r="K45" s="485"/>
      <c r="L45" s="447" t="str">
        <f>L5</f>
        <v>Equipe 2</v>
      </c>
      <c r="M45" s="410"/>
      <c r="N45" s="410"/>
      <c r="O45" s="410"/>
      <c r="P45" s="410"/>
      <c r="Q45" s="410"/>
      <c r="R45" s="448" t="str">
        <f t="shared" si="13"/>
        <v/>
      </c>
    </row>
    <row r="46" spans="1:18" hidden="1" outlineLevel="1" x14ac:dyDescent="0.25">
      <c r="A46" s="485"/>
      <c r="B46" s="447" t="str">
        <f>B36</f>
        <v>Equipe 4</v>
      </c>
      <c r="C46" s="410"/>
      <c r="D46" s="410"/>
      <c r="E46" s="410"/>
      <c r="F46" s="410"/>
      <c r="G46" s="410"/>
      <c r="H46" s="448" t="str">
        <f t="shared" si="12"/>
        <v/>
      </c>
      <c r="K46" s="485"/>
      <c r="L46" s="447" t="str">
        <f>L6</f>
        <v>Equipe 4</v>
      </c>
      <c r="M46" s="410"/>
      <c r="N46" s="410"/>
      <c r="O46" s="410"/>
      <c r="P46" s="410"/>
      <c r="Q46" s="410"/>
      <c r="R46" s="448" t="str">
        <f t="shared" si="13"/>
        <v/>
      </c>
    </row>
    <row r="47" spans="1:18" ht="12.75" hidden="1" customHeight="1" outlineLevel="1" x14ac:dyDescent="0.25">
      <c r="C47" s="1">
        <f>COUNTIF(C42:C46,0)</f>
        <v>0</v>
      </c>
      <c r="D47" s="1">
        <f>COUNTIF(D42:D46,0)</f>
        <v>0</v>
      </c>
      <c r="E47" s="1">
        <f>COUNTIF(E42:E46,0)</f>
        <v>0</v>
      </c>
      <c r="F47" s="1">
        <f>COUNTIF(F42:F46,0)</f>
        <v>0</v>
      </c>
      <c r="G47" s="1">
        <f>COUNTIF(G42:G46,0)</f>
        <v>0</v>
      </c>
      <c r="H47" t="e">
        <f>AVERAGE(H42:H46)</f>
        <v>#DIV/0!</v>
      </c>
      <c r="M47" s="1">
        <f>COUNTIF(M42:M46,0)</f>
        <v>0</v>
      </c>
      <c r="N47" s="1">
        <f>COUNTIF(N42:N46,0)</f>
        <v>0</v>
      </c>
      <c r="O47" s="1">
        <f>COUNTIF(O42:O46,0)</f>
        <v>0</v>
      </c>
      <c r="P47" s="1">
        <f>COUNTIF(P42:P46,0)</f>
        <v>0</v>
      </c>
      <c r="Q47" s="1">
        <f>COUNTIF(Q42:Q46,0)</f>
        <v>0</v>
      </c>
      <c r="R47" t="e">
        <f>AVERAGE(R42:R46)</f>
        <v>#DIV/0!</v>
      </c>
    </row>
    <row r="48" spans="1:18" collapsed="1" x14ac:dyDescent="0.25">
      <c r="G48" s="13"/>
      <c r="Q48" s="13"/>
    </row>
    <row r="49" spans="1:18" x14ac:dyDescent="0.25">
      <c r="C49" s="486" t="s">
        <v>191</v>
      </c>
      <c r="D49" s="487"/>
      <c r="E49" s="486" t="s">
        <v>192</v>
      </c>
      <c r="F49" s="487"/>
      <c r="G49" s="486" t="s">
        <v>193</v>
      </c>
      <c r="H49" s="487"/>
      <c r="M49" s="486" t="s">
        <v>191</v>
      </c>
      <c r="N49" s="487"/>
      <c r="O49" s="486" t="s">
        <v>192</v>
      </c>
      <c r="P49" s="487"/>
      <c r="Q49" s="486" t="s">
        <v>193</v>
      </c>
      <c r="R49" s="487"/>
    </row>
    <row r="50" spans="1:18" x14ac:dyDescent="0.25">
      <c r="B50" s="67" t="str">
        <f>B6</f>
        <v>Equipe 4</v>
      </c>
      <c r="C50" s="487" t="e">
        <f>H57</f>
        <v>#DIV/0!</v>
      </c>
      <c r="D50" s="487"/>
      <c r="E50" s="487">
        <f>SUM(C57:G57)</f>
        <v>0</v>
      </c>
      <c r="F50" s="487"/>
      <c r="G50" s="13" t="e">
        <f>C50-E50/1000</f>
        <v>#DIV/0!</v>
      </c>
      <c r="H50">
        <f>COUNTA(H52:H56)-COUNTIF(H52:H56,"")</f>
        <v>0</v>
      </c>
      <c r="L50" s="67" t="str">
        <f>L6</f>
        <v>Equipe 4</v>
      </c>
      <c r="M50" s="487" t="e">
        <f>R57</f>
        <v>#DIV/0!</v>
      </c>
      <c r="N50" s="487"/>
      <c r="O50" s="487">
        <f>SUM(M57:Q57)</f>
        <v>0</v>
      </c>
      <c r="P50" s="487"/>
      <c r="Q50" s="13" t="e">
        <f>M50-O50/1000</f>
        <v>#DIV/0!</v>
      </c>
      <c r="R50">
        <f>COUNTA(R52:R56)-COUNTIF(R52:R56,"")</f>
        <v>0</v>
      </c>
    </row>
    <row r="51" spans="1:18" ht="199.2" hidden="1" outlineLevel="1" x14ac:dyDescent="0.25">
      <c r="C51" s="446" t="s">
        <v>194</v>
      </c>
      <c r="D51" s="446" t="s">
        <v>195</v>
      </c>
      <c r="E51" s="446" t="s">
        <v>196</v>
      </c>
      <c r="F51" s="446" t="s">
        <v>197</v>
      </c>
      <c r="G51" s="446" t="s">
        <v>426</v>
      </c>
      <c r="H51" s="415" t="s">
        <v>198</v>
      </c>
      <c r="M51" s="446" t="s">
        <v>194</v>
      </c>
      <c r="N51" s="446" t="s">
        <v>195</v>
      </c>
      <c r="O51" s="446" t="s">
        <v>196</v>
      </c>
      <c r="P51" s="446" t="s">
        <v>197</v>
      </c>
      <c r="Q51" s="446" t="s">
        <v>426</v>
      </c>
      <c r="R51" s="415" t="s">
        <v>198</v>
      </c>
    </row>
    <row r="52" spans="1:18" ht="12.9" hidden="1" customHeight="1" outlineLevel="1" x14ac:dyDescent="0.25">
      <c r="A52" s="485" t="s">
        <v>199</v>
      </c>
      <c r="B52" s="447" t="str">
        <f>B2</f>
        <v>Equipe 1</v>
      </c>
      <c r="C52" s="410"/>
      <c r="D52" s="411"/>
      <c r="E52" s="411"/>
      <c r="F52" s="411"/>
      <c r="G52" s="411"/>
      <c r="H52" s="448" t="str">
        <f t="shared" ref="H52:H56" si="14">IF(C52="","",SUM(C52:G52))</f>
        <v/>
      </c>
      <c r="K52" s="485" t="s">
        <v>199</v>
      </c>
      <c r="L52" s="447" t="str">
        <f>L2</f>
        <v>Equipe 1</v>
      </c>
      <c r="M52" s="410"/>
      <c r="N52" s="411"/>
      <c r="O52" s="411"/>
      <c r="P52" s="411"/>
      <c r="Q52" s="411"/>
      <c r="R52" s="448" t="str">
        <f t="shared" ref="R52:R56" si="15">IF(M52="","",SUM(M52:Q52))</f>
        <v/>
      </c>
    </row>
    <row r="53" spans="1:18" hidden="1" outlineLevel="1" x14ac:dyDescent="0.25">
      <c r="A53" s="485"/>
      <c r="B53" s="447" t="str">
        <f>B3</f>
        <v>Equipe 5</v>
      </c>
      <c r="C53" s="410"/>
      <c r="D53" s="411"/>
      <c r="E53" s="411"/>
      <c r="F53" s="411"/>
      <c r="G53" s="411"/>
      <c r="H53" s="448" t="str">
        <f t="shared" si="14"/>
        <v/>
      </c>
      <c r="K53" s="485"/>
      <c r="L53" s="447" t="str">
        <f>L3</f>
        <v>Equipe 5</v>
      </c>
      <c r="M53" s="410"/>
      <c r="N53" s="411"/>
      <c r="O53" s="411"/>
      <c r="P53" s="411"/>
      <c r="Q53" s="411"/>
      <c r="R53" s="448" t="str">
        <f t="shared" si="15"/>
        <v/>
      </c>
    </row>
    <row r="54" spans="1:18" hidden="1" outlineLevel="1" x14ac:dyDescent="0.25">
      <c r="A54" s="485"/>
      <c r="B54" s="447" t="str">
        <f>B4</f>
        <v>Equipe 3</v>
      </c>
      <c r="C54" s="410"/>
      <c r="D54" s="410"/>
      <c r="E54" s="410"/>
      <c r="F54" s="410"/>
      <c r="G54" s="410"/>
      <c r="H54" s="448" t="str">
        <f t="shared" si="14"/>
        <v/>
      </c>
      <c r="K54" s="485"/>
      <c r="L54" s="447" t="str">
        <f>L4</f>
        <v>Equipe 3</v>
      </c>
      <c r="M54" s="410"/>
      <c r="N54" s="411"/>
      <c r="O54" s="411"/>
      <c r="P54" s="411"/>
      <c r="Q54" s="411"/>
      <c r="R54" s="448" t="str">
        <f t="shared" si="15"/>
        <v/>
      </c>
    </row>
    <row r="55" spans="1:18" hidden="1" outlineLevel="1" x14ac:dyDescent="0.25">
      <c r="A55" s="485"/>
      <c r="B55" s="447" t="str">
        <f>B5</f>
        <v>Equipe 2</v>
      </c>
      <c r="C55" s="410"/>
      <c r="D55" s="410"/>
      <c r="E55" s="410"/>
      <c r="F55" s="410"/>
      <c r="G55" s="410"/>
      <c r="H55" s="448" t="str">
        <f t="shared" si="14"/>
        <v/>
      </c>
      <c r="K55" s="485"/>
      <c r="L55" s="447" t="str">
        <f>L5</f>
        <v>Equipe 2</v>
      </c>
      <c r="M55" s="410"/>
      <c r="N55" s="411"/>
      <c r="O55" s="411"/>
      <c r="P55" s="411"/>
      <c r="Q55" s="411"/>
      <c r="R55" s="448" t="str">
        <f t="shared" si="15"/>
        <v/>
      </c>
    </row>
    <row r="56" spans="1:18" hidden="1" outlineLevel="1" x14ac:dyDescent="0.25">
      <c r="A56" s="485"/>
      <c r="B56" s="447" t="str">
        <f>B6</f>
        <v>Equipe 4</v>
      </c>
      <c r="C56" s="410"/>
      <c r="D56" s="411"/>
      <c r="E56" s="411"/>
      <c r="F56" s="411"/>
      <c r="G56" s="411"/>
      <c r="H56" s="448" t="str">
        <f t="shared" si="14"/>
        <v/>
      </c>
      <c r="K56" s="485"/>
      <c r="L56" s="447" t="str">
        <f>L6</f>
        <v>Equipe 4</v>
      </c>
      <c r="M56" s="410"/>
      <c r="N56" s="411"/>
      <c r="O56" s="411"/>
      <c r="P56" s="411"/>
      <c r="Q56" s="411"/>
      <c r="R56" s="448" t="str">
        <f t="shared" si="15"/>
        <v/>
      </c>
    </row>
    <row r="57" spans="1:18" ht="12.75" hidden="1" customHeight="1" outlineLevel="1" x14ac:dyDescent="0.25">
      <c r="C57" s="1">
        <f>COUNTIF(C52:C56,0)</f>
        <v>0</v>
      </c>
      <c r="D57" s="1">
        <f>COUNTIF(D52:D56,0)</f>
        <v>0</v>
      </c>
      <c r="E57" s="1">
        <f>COUNTIF(E52:E56,0)</f>
        <v>0</v>
      </c>
      <c r="F57" s="1">
        <f>COUNTIF(F52:F56,0)</f>
        <v>0</v>
      </c>
      <c r="G57" s="1">
        <f>COUNTIF(G52:G56,0)</f>
        <v>0</v>
      </c>
      <c r="H57" t="e">
        <f>AVERAGE(H52:H56)</f>
        <v>#DIV/0!</v>
      </c>
      <c r="M57" s="1">
        <f>COUNTIF(M52:M56,0)</f>
        <v>0</v>
      </c>
      <c r="N57" s="1">
        <f>COUNTIF(N52:N56,0)</f>
        <v>0</v>
      </c>
      <c r="O57" s="1">
        <f>COUNTIF(O52:O56,0)</f>
        <v>0</v>
      </c>
      <c r="P57" s="1">
        <f>COUNTIF(P52:P56,0)</f>
        <v>0</v>
      </c>
      <c r="Q57" s="1">
        <f>COUNTIF(Q52:Q56,0)</f>
        <v>0</v>
      </c>
      <c r="R57" t="e">
        <f>AVERAGE(R52:R56)</f>
        <v>#DIV/0!</v>
      </c>
    </row>
    <row r="58" spans="1:18" collapsed="1" x14ac:dyDescent="0.25">
      <c r="G58" s="13"/>
      <c r="Q58" s="13"/>
    </row>
  </sheetData>
  <mergeCells count="90">
    <mergeCell ref="C50:D50"/>
    <mergeCell ref="E50:F50"/>
    <mergeCell ref="M50:N50"/>
    <mergeCell ref="O50:P50"/>
    <mergeCell ref="A52:A56"/>
    <mergeCell ref="K52:K56"/>
    <mergeCell ref="Q49:R49"/>
    <mergeCell ref="C40:D40"/>
    <mergeCell ref="E40:F40"/>
    <mergeCell ref="M40:N40"/>
    <mergeCell ref="O40:P40"/>
    <mergeCell ref="C49:D49"/>
    <mergeCell ref="E49:F49"/>
    <mergeCell ref="G49:H49"/>
    <mergeCell ref="M49:N49"/>
    <mergeCell ref="O49:P49"/>
    <mergeCell ref="A42:A46"/>
    <mergeCell ref="K42:K46"/>
    <mergeCell ref="C39:D39"/>
    <mergeCell ref="E39:F39"/>
    <mergeCell ref="G39:H39"/>
    <mergeCell ref="M39:N39"/>
    <mergeCell ref="O39:P39"/>
    <mergeCell ref="Q39:R39"/>
    <mergeCell ref="C30:D30"/>
    <mergeCell ref="E30:F30"/>
    <mergeCell ref="M30:N30"/>
    <mergeCell ref="O30:P30"/>
    <mergeCell ref="A32:A36"/>
    <mergeCell ref="K32:K36"/>
    <mergeCell ref="C29:D29"/>
    <mergeCell ref="E29:F29"/>
    <mergeCell ref="G29:H29"/>
    <mergeCell ref="M29:N29"/>
    <mergeCell ref="O29:P29"/>
    <mergeCell ref="Q29:R29"/>
    <mergeCell ref="C20:D20"/>
    <mergeCell ref="E20:F20"/>
    <mergeCell ref="M20:N20"/>
    <mergeCell ref="O20:P20"/>
    <mergeCell ref="A22:A26"/>
    <mergeCell ref="K22:K26"/>
    <mergeCell ref="C19:D19"/>
    <mergeCell ref="E19:F19"/>
    <mergeCell ref="G19:H19"/>
    <mergeCell ref="M19:N19"/>
    <mergeCell ref="O19:P19"/>
    <mergeCell ref="Q19:R19"/>
    <mergeCell ref="C10:D10"/>
    <mergeCell ref="E10:F10"/>
    <mergeCell ref="M10:N10"/>
    <mergeCell ref="O10:P10"/>
    <mergeCell ref="A12:A16"/>
    <mergeCell ref="K12:K16"/>
    <mergeCell ref="C9:D9"/>
    <mergeCell ref="E9:F9"/>
    <mergeCell ref="G9:H9"/>
    <mergeCell ref="M9:N9"/>
    <mergeCell ref="O9:P9"/>
    <mergeCell ref="Q9:R9"/>
    <mergeCell ref="C6:D6"/>
    <mergeCell ref="E6:F6"/>
    <mergeCell ref="M6:N6"/>
    <mergeCell ref="O6:P6"/>
    <mergeCell ref="W6:X6"/>
    <mergeCell ref="Y6:Z6"/>
    <mergeCell ref="C5:D5"/>
    <mergeCell ref="E5:F5"/>
    <mergeCell ref="M5:N5"/>
    <mergeCell ref="O5:P5"/>
    <mergeCell ref="W5:X5"/>
    <mergeCell ref="Y5:Z5"/>
    <mergeCell ref="Y4:Z4"/>
    <mergeCell ref="C3:D3"/>
    <mergeCell ref="E3:F3"/>
    <mergeCell ref="M3:N3"/>
    <mergeCell ref="O3:P3"/>
    <mergeCell ref="W3:X3"/>
    <mergeCell ref="Y3:Z3"/>
    <mergeCell ref="C4:D4"/>
    <mergeCell ref="E4:F4"/>
    <mergeCell ref="M4:N4"/>
    <mergeCell ref="O4:P4"/>
    <mergeCell ref="W4:X4"/>
    <mergeCell ref="Y2:Z2"/>
    <mergeCell ref="C2:D2"/>
    <mergeCell ref="E2:F2"/>
    <mergeCell ref="M2:N2"/>
    <mergeCell ref="O2:P2"/>
    <mergeCell ref="W2:X2"/>
  </mergeCells>
  <conditionalFormatting sqref="C17:G17">
    <cfRule type="cellIs" dxfId="17" priority="10" stopIfTrue="1" operator="greaterThan">
      <formula>1</formula>
    </cfRule>
  </conditionalFormatting>
  <conditionalFormatting sqref="M17:Q17">
    <cfRule type="cellIs" dxfId="16" priority="9" stopIfTrue="1" operator="greaterThan">
      <formula>1</formula>
    </cfRule>
  </conditionalFormatting>
  <conditionalFormatting sqref="C27:G27">
    <cfRule type="cellIs" dxfId="15" priority="8" stopIfTrue="1" operator="greaterThan">
      <formula>1</formula>
    </cfRule>
  </conditionalFormatting>
  <conditionalFormatting sqref="M27:Q27">
    <cfRule type="cellIs" dxfId="14" priority="7" stopIfTrue="1" operator="greaterThan">
      <formula>1</formula>
    </cfRule>
  </conditionalFormatting>
  <conditionalFormatting sqref="C37:G37">
    <cfRule type="cellIs" dxfId="13" priority="6" stopIfTrue="1" operator="greaterThan">
      <formula>1</formula>
    </cfRule>
  </conditionalFormatting>
  <conditionalFormatting sqref="M37:Q37">
    <cfRule type="cellIs" dxfId="12" priority="5" stopIfTrue="1" operator="greaterThan">
      <formula>1</formula>
    </cfRule>
  </conditionalFormatting>
  <conditionalFormatting sqref="C47:G47">
    <cfRule type="cellIs" dxfId="11" priority="4" stopIfTrue="1" operator="greaterThan">
      <formula>1</formula>
    </cfRule>
  </conditionalFormatting>
  <conditionalFormatting sqref="M47:Q47">
    <cfRule type="cellIs" dxfId="10" priority="3" stopIfTrue="1" operator="greaterThan">
      <formula>1</formula>
    </cfRule>
  </conditionalFormatting>
  <conditionalFormatting sqref="C57:G57">
    <cfRule type="cellIs" dxfId="9" priority="2" stopIfTrue="1" operator="greaterThan">
      <formula>1</formula>
    </cfRule>
  </conditionalFormatting>
  <conditionalFormatting sqref="M57:Q57">
    <cfRule type="cellIs" dxfId="8" priority="1" stopIfTrue="1" operator="greaterThan">
      <formula>1</formula>
    </cfRule>
  </conditionalFormatting>
  <dataValidations count="1">
    <dataValidation type="list" allowBlank="1" showInputMessage="1" showErrorMessage="1" sqref="C65548:G65555 IY65548:JC65555 SU65548:SY65555 ACQ65548:ACU65555 AMM65548:AMQ65555 AWI65548:AWM65555 BGE65548:BGI65555 BQA65548:BQE65555 BZW65548:CAA65555 CJS65548:CJW65555 CTO65548:CTS65555 DDK65548:DDO65555 DNG65548:DNK65555 DXC65548:DXG65555 EGY65548:EHC65555 EQU65548:EQY65555 FAQ65548:FAU65555 FKM65548:FKQ65555 FUI65548:FUM65555 GEE65548:GEI65555 GOA65548:GOE65555 GXW65548:GYA65555 HHS65548:HHW65555 HRO65548:HRS65555 IBK65548:IBO65555 ILG65548:ILK65555 IVC65548:IVG65555 JEY65548:JFC65555 JOU65548:JOY65555 JYQ65548:JYU65555 KIM65548:KIQ65555 KSI65548:KSM65555 LCE65548:LCI65555 LMA65548:LME65555 LVW65548:LWA65555 MFS65548:MFW65555 MPO65548:MPS65555 MZK65548:MZO65555 NJG65548:NJK65555 NTC65548:NTG65555 OCY65548:ODC65555 OMU65548:OMY65555 OWQ65548:OWU65555 PGM65548:PGQ65555 PQI65548:PQM65555 QAE65548:QAI65555 QKA65548:QKE65555 QTW65548:QUA65555 RDS65548:RDW65555 RNO65548:RNS65555 RXK65548:RXO65555 SHG65548:SHK65555 SRC65548:SRG65555 TAY65548:TBC65555 TKU65548:TKY65555 TUQ65548:TUU65555 UEM65548:UEQ65555 UOI65548:UOM65555 UYE65548:UYI65555 VIA65548:VIE65555 VRW65548:VSA65555 WBS65548:WBW65555 WLO65548:WLS65555 WVK65548:WVO65555 C131084:G131091 IY131084:JC131091 SU131084:SY131091 ACQ131084:ACU131091 AMM131084:AMQ131091 AWI131084:AWM131091 BGE131084:BGI131091 BQA131084:BQE131091 BZW131084:CAA131091 CJS131084:CJW131091 CTO131084:CTS131091 DDK131084:DDO131091 DNG131084:DNK131091 DXC131084:DXG131091 EGY131084:EHC131091 EQU131084:EQY131091 FAQ131084:FAU131091 FKM131084:FKQ131091 FUI131084:FUM131091 GEE131084:GEI131091 GOA131084:GOE131091 GXW131084:GYA131091 HHS131084:HHW131091 HRO131084:HRS131091 IBK131084:IBO131091 ILG131084:ILK131091 IVC131084:IVG131091 JEY131084:JFC131091 JOU131084:JOY131091 JYQ131084:JYU131091 KIM131084:KIQ131091 KSI131084:KSM131091 LCE131084:LCI131091 LMA131084:LME131091 LVW131084:LWA131091 MFS131084:MFW131091 MPO131084:MPS131091 MZK131084:MZO131091 NJG131084:NJK131091 NTC131084:NTG131091 OCY131084:ODC131091 OMU131084:OMY131091 OWQ131084:OWU131091 PGM131084:PGQ131091 PQI131084:PQM131091 QAE131084:QAI131091 QKA131084:QKE131091 QTW131084:QUA131091 RDS131084:RDW131091 RNO131084:RNS131091 RXK131084:RXO131091 SHG131084:SHK131091 SRC131084:SRG131091 TAY131084:TBC131091 TKU131084:TKY131091 TUQ131084:TUU131091 UEM131084:UEQ131091 UOI131084:UOM131091 UYE131084:UYI131091 VIA131084:VIE131091 VRW131084:VSA131091 WBS131084:WBW131091 WLO131084:WLS131091 WVK131084:WVO131091 C196620:G196627 IY196620:JC196627 SU196620:SY196627 ACQ196620:ACU196627 AMM196620:AMQ196627 AWI196620:AWM196627 BGE196620:BGI196627 BQA196620:BQE196627 BZW196620:CAA196627 CJS196620:CJW196627 CTO196620:CTS196627 DDK196620:DDO196627 DNG196620:DNK196627 DXC196620:DXG196627 EGY196620:EHC196627 EQU196620:EQY196627 FAQ196620:FAU196627 FKM196620:FKQ196627 FUI196620:FUM196627 GEE196620:GEI196627 GOA196620:GOE196627 GXW196620:GYA196627 HHS196620:HHW196627 HRO196620:HRS196627 IBK196620:IBO196627 ILG196620:ILK196627 IVC196620:IVG196627 JEY196620:JFC196627 JOU196620:JOY196627 JYQ196620:JYU196627 KIM196620:KIQ196627 KSI196620:KSM196627 LCE196620:LCI196627 LMA196620:LME196627 LVW196620:LWA196627 MFS196620:MFW196627 MPO196620:MPS196627 MZK196620:MZO196627 NJG196620:NJK196627 NTC196620:NTG196627 OCY196620:ODC196627 OMU196620:OMY196627 OWQ196620:OWU196627 PGM196620:PGQ196627 PQI196620:PQM196627 QAE196620:QAI196627 QKA196620:QKE196627 QTW196620:QUA196627 RDS196620:RDW196627 RNO196620:RNS196627 RXK196620:RXO196627 SHG196620:SHK196627 SRC196620:SRG196627 TAY196620:TBC196627 TKU196620:TKY196627 TUQ196620:TUU196627 UEM196620:UEQ196627 UOI196620:UOM196627 UYE196620:UYI196627 VIA196620:VIE196627 VRW196620:VSA196627 WBS196620:WBW196627 WLO196620:WLS196627 WVK196620:WVO196627 C262156:G262163 IY262156:JC262163 SU262156:SY262163 ACQ262156:ACU262163 AMM262156:AMQ262163 AWI262156:AWM262163 BGE262156:BGI262163 BQA262156:BQE262163 BZW262156:CAA262163 CJS262156:CJW262163 CTO262156:CTS262163 DDK262156:DDO262163 DNG262156:DNK262163 DXC262156:DXG262163 EGY262156:EHC262163 EQU262156:EQY262163 FAQ262156:FAU262163 FKM262156:FKQ262163 FUI262156:FUM262163 GEE262156:GEI262163 GOA262156:GOE262163 GXW262156:GYA262163 HHS262156:HHW262163 HRO262156:HRS262163 IBK262156:IBO262163 ILG262156:ILK262163 IVC262156:IVG262163 JEY262156:JFC262163 JOU262156:JOY262163 JYQ262156:JYU262163 KIM262156:KIQ262163 KSI262156:KSM262163 LCE262156:LCI262163 LMA262156:LME262163 LVW262156:LWA262163 MFS262156:MFW262163 MPO262156:MPS262163 MZK262156:MZO262163 NJG262156:NJK262163 NTC262156:NTG262163 OCY262156:ODC262163 OMU262156:OMY262163 OWQ262156:OWU262163 PGM262156:PGQ262163 PQI262156:PQM262163 QAE262156:QAI262163 QKA262156:QKE262163 QTW262156:QUA262163 RDS262156:RDW262163 RNO262156:RNS262163 RXK262156:RXO262163 SHG262156:SHK262163 SRC262156:SRG262163 TAY262156:TBC262163 TKU262156:TKY262163 TUQ262156:TUU262163 UEM262156:UEQ262163 UOI262156:UOM262163 UYE262156:UYI262163 VIA262156:VIE262163 VRW262156:VSA262163 WBS262156:WBW262163 WLO262156:WLS262163 WVK262156:WVO262163 C327692:G327699 IY327692:JC327699 SU327692:SY327699 ACQ327692:ACU327699 AMM327692:AMQ327699 AWI327692:AWM327699 BGE327692:BGI327699 BQA327692:BQE327699 BZW327692:CAA327699 CJS327692:CJW327699 CTO327692:CTS327699 DDK327692:DDO327699 DNG327692:DNK327699 DXC327692:DXG327699 EGY327692:EHC327699 EQU327692:EQY327699 FAQ327692:FAU327699 FKM327692:FKQ327699 FUI327692:FUM327699 GEE327692:GEI327699 GOA327692:GOE327699 GXW327692:GYA327699 HHS327692:HHW327699 HRO327692:HRS327699 IBK327692:IBO327699 ILG327692:ILK327699 IVC327692:IVG327699 JEY327692:JFC327699 JOU327692:JOY327699 JYQ327692:JYU327699 KIM327692:KIQ327699 KSI327692:KSM327699 LCE327692:LCI327699 LMA327692:LME327699 LVW327692:LWA327699 MFS327692:MFW327699 MPO327692:MPS327699 MZK327692:MZO327699 NJG327692:NJK327699 NTC327692:NTG327699 OCY327692:ODC327699 OMU327692:OMY327699 OWQ327692:OWU327699 PGM327692:PGQ327699 PQI327692:PQM327699 QAE327692:QAI327699 QKA327692:QKE327699 QTW327692:QUA327699 RDS327692:RDW327699 RNO327692:RNS327699 RXK327692:RXO327699 SHG327692:SHK327699 SRC327692:SRG327699 TAY327692:TBC327699 TKU327692:TKY327699 TUQ327692:TUU327699 UEM327692:UEQ327699 UOI327692:UOM327699 UYE327692:UYI327699 VIA327692:VIE327699 VRW327692:VSA327699 WBS327692:WBW327699 WLO327692:WLS327699 WVK327692:WVO327699 C393228:G393235 IY393228:JC393235 SU393228:SY393235 ACQ393228:ACU393235 AMM393228:AMQ393235 AWI393228:AWM393235 BGE393228:BGI393235 BQA393228:BQE393235 BZW393228:CAA393235 CJS393228:CJW393235 CTO393228:CTS393235 DDK393228:DDO393235 DNG393228:DNK393235 DXC393228:DXG393235 EGY393228:EHC393235 EQU393228:EQY393235 FAQ393228:FAU393235 FKM393228:FKQ393235 FUI393228:FUM393235 GEE393228:GEI393235 GOA393228:GOE393235 GXW393228:GYA393235 HHS393228:HHW393235 HRO393228:HRS393235 IBK393228:IBO393235 ILG393228:ILK393235 IVC393228:IVG393235 JEY393228:JFC393235 JOU393228:JOY393235 JYQ393228:JYU393235 KIM393228:KIQ393235 KSI393228:KSM393235 LCE393228:LCI393235 LMA393228:LME393235 LVW393228:LWA393235 MFS393228:MFW393235 MPO393228:MPS393235 MZK393228:MZO393235 NJG393228:NJK393235 NTC393228:NTG393235 OCY393228:ODC393235 OMU393228:OMY393235 OWQ393228:OWU393235 PGM393228:PGQ393235 PQI393228:PQM393235 QAE393228:QAI393235 QKA393228:QKE393235 QTW393228:QUA393235 RDS393228:RDW393235 RNO393228:RNS393235 RXK393228:RXO393235 SHG393228:SHK393235 SRC393228:SRG393235 TAY393228:TBC393235 TKU393228:TKY393235 TUQ393228:TUU393235 UEM393228:UEQ393235 UOI393228:UOM393235 UYE393228:UYI393235 VIA393228:VIE393235 VRW393228:VSA393235 WBS393228:WBW393235 WLO393228:WLS393235 WVK393228:WVO393235 C458764:G458771 IY458764:JC458771 SU458764:SY458771 ACQ458764:ACU458771 AMM458764:AMQ458771 AWI458764:AWM458771 BGE458764:BGI458771 BQA458764:BQE458771 BZW458764:CAA458771 CJS458764:CJW458771 CTO458764:CTS458771 DDK458764:DDO458771 DNG458764:DNK458771 DXC458764:DXG458771 EGY458764:EHC458771 EQU458764:EQY458771 FAQ458764:FAU458771 FKM458764:FKQ458771 FUI458764:FUM458771 GEE458764:GEI458771 GOA458764:GOE458771 GXW458764:GYA458771 HHS458764:HHW458771 HRO458764:HRS458771 IBK458764:IBO458771 ILG458764:ILK458771 IVC458764:IVG458771 JEY458764:JFC458771 JOU458764:JOY458771 JYQ458764:JYU458771 KIM458764:KIQ458771 KSI458764:KSM458771 LCE458764:LCI458771 LMA458764:LME458771 LVW458764:LWA458771 MFS458764:MFW458771 MPO458764:MPS458771 MZK458764:MZO458771 NJG458764:NJK458771 NTC458764:NTG458771 OCY458764:ODC458771 OMU458764:OMY458771 OWQ458764:OWU458771 PGM458764:PGQ458771 PQI458764:PQM458771 QAE458764:QAI458771 QKA458764:QKE458771 QTW458764:QUA458771 RDS458764:RDW458771 RNO458764:RNS458771 RXK458764:RXO458771 SHG458764:SHK458771 SRC458764:SRG458771 TAY458764:TBC458771 TKU458764:TKY458771 TUQ458764:TUU458771 UEM458764:UEQ458771 UOI458764:UOM458771 UYE458764:UYI458771 VIA458764:VIE458771 VRW458764:VSA458771 WBS458764:WBW458771 WLO458764:WLS458771 WVK458764:WVO458771 C524300:G524307 IY524300:JC524307 SU524300:SY524307 ACQ524300:ACU524307 AMM524300:AMQ524307 AWI524300:AWM524307 BGE524300:BGI524307 BQA524300:BQE524307 BZW524300:CAA524307 CJS524300:CJW524307 CTO524300:CTS524307 DDK524300:DDO524307 DNG524300:DNK524307 DXC524300:DXG524307 EGY524300:EHC524307 EQU524300:EQY524307 FAQ524300:FAU524307 FKM524300:FKQ524307 FUI524300:FUM524307 GEE524300:GEI524307 GOA524300:GOE524307 GXW524300:GYA524307 HHS524300:HHW524307 HRO524300:HRS524307 IBK524300:IBO524307 ILG524300:ILK524307 IVC524300:IVG524307 JEY524300:JFC524307 JOU524300:JOY524307 JYQ524300:JYU524307 KIM524300:KIQ524307 KSI524300:KSM524307 LCE524300:LCI524307 LMA524300:LME524307 LVW524300:LWA524307 MFS524300:MFW524307 MPO524300:MPS524307 MZK524300:MZO524307 NJG524300:NJK524307 NTC524300:NTG524307 OCY524300:ODC524307 OMU524300:OMY524307 OWQ524300:OWU524307 PGM524300:PGQ524307 PQI524300:PQM524307 QAE524300:QAI524307 QKA524300:QKE524307 QTW524300:QUA524307 RDS524300:RDW524307 RNO524300:RNS524307 RXK524300:RXO524307 SHG524300:SHK524307 SRC524300:SRG524307 TAY524300:TBC524307 TKU524300:TKY524307 TUQ524300:TUU524307 UEM524300:UEQ524307 UOI524300:UOM524307 UYE524300:UYI524307 VIA524300:VIE524307 VRW524300:VSA524307 WBS524300:WBW524307 WLO524300:WLS524307 WVK524300:WVO524307 C589836:G589843 IY589836:JC589843 SU589836:SY589843 ACQ589836:ACU589843 AMM589836:AMQ589843 AWI589836:AWM589843 BGE589836:BGI589843 BQA589836:BQE589843 BZW589836:CAA589843 CJS589836:CJW589843 CTO589836:CTS589843 DDK589836:DDO589843 DNG589836:DNK589843 DXC589836:DXG589843 EGY589836:EHC589843 EQU589836:EQY589843 FAQ589836:FAU589843 FKM589836:FKQ589843 FUI589836:FUM589843 GEE589836:GEI589843 GOA589836:GOE589843 GXW589836:GYA589843 HHS589836:HHW589843 HRO589836:HRS589843 IBK589836:IBO589843 ILG589836:ILK589843 IVC589836:IVG589843 JEY589836:JFC589843 JOU589836:JOY589843 JYQ589836:JYU589843 KIM589836:KIQ589843 KSI589836:KSM589843 LCE589836:LCI589843 LMA589836:LME589843 LVW589836:LWA589843 MFS589836:MFW589843 MPO589836:MPS589843 MZK589836:MZO589843 NJG589836:NJK589843 NTC589836:NTG589843 OCY589836:ODC589843 OMU589836:OMY589843 OWQ589836:OWU589843 PGM589836:PGQ589843 PQI589836:PQM589843 QAE589836:QAI589843 QKA589836:QKE589843 QTW589836:QUA589843 RDS589836:RDW589843 RNO589836:RNS589843 RXK589836:RXO589843 SHG589836:SHK589843 SRC589836:SRG589843 TAY589836:TBC589843 TKU589836:TKY589843 TUQ589836:TUU589843 UEM589836:UEQ589843 UOI589836:UOM589843 UYE589836:UYI589843 VIA589836:VIE589843 VRW589836:VSA589843 WBS589836:WBW589843 WLO589836:WLS589843 WVK589836:WVO589843 C655372:G655379 IY655372:JC655379 SU655372:SY655379 ACQ655372:ACU655379 AMM655372:AMQ655379 AWI655372:AWM655379 BGE655372:BGI655379 BQA655372:BQE655379 BZW655372:CAA655379 CJS655372:CJW655379 CTO655372:CTS655379 DDK655372:DDO655379 DNG655372:DNK655379 DXC655372:DXG655379 EGY655372:EHC655379 EQU655372:EQY655379 FAQ655372:FAU655379 FKM655372:FKQ655379 FUI655372:FUM655379 GEE655372:GEI655379 GOA655372:GOE655379 GXW655372:GYA655379 HHS655372:HHW655379 HRO655372:HRS655379 IBK655372:IBO655379 ILG655372:ILK655379 IVC655372:IVG655379 JEY655372:JFC655379 JOU655372:JOY655379 JYQ655372:JYU655379 KIM655372:KIQ655379 KSI655372:KSM655379 LCE655372:LCI655379 LMA655372:LME655379 LVW655372:LWA655379 MFS655372:MFW655379 MPO655372:MPS655379 MZK655372:MZO655379 NJG655372:NJK655379 NTC655372:NTG655379 OCY655372:ODC655379 OMU655372:OMY655379 OWQ655372:OWU655379 PGM655372:PGQ655379 PQI655372:PQM655379 QAE655372:QAI655379 QKA655372:QKE655379 QTW655372:QUA655379 RDS655372:RDW655379 RNO655372:RNS655379 RXK655372:RXO655379 SHG655372:SHK655379 SRC655372:SRG655379 TAY655372:TBC655379 TKU655372:TKY655379 TUQ655372:TUU655379 UEM655372:UEQ655379 UOI655372:UOM655379 UYE655372:UYI655379 VIA655372:VIE655379 VRW655372:VSA655379 WBS655372:WBW655379 WLO655372:WLS655379 WVK655372:WVO655379 C720908:G720915 IY720908:JC720915 SU720908:SY720915 ACQ720908:ACU720915 AMM720908:AMQ720915 AWI720908:AWM720915 BGE720908:BGI720915 BQA720908:BQE720915 BZW720908:CAA720915 CJS720908:CJW720915 CTO720908:CTS720915 DDK720908:DDO720915 DNG720908:DNK720915 DXC720908:DXG720915 EGY720908:EHC720915 EQU720908:EQY720915 FAQ720908:FAU720915 FKM720908:FKQ720915 FUI720908:FUM720915 GEE720908:GEI720915 GOA720908:GOE720915 GXW720908:GYA720915 HHS720908:HHW720915 HRO720908:HRS720915 IBK720908:IBO720915 ILG720908:ILK720915 IVC720908:IVG720915 JEY720908:JFC720915 JOU720908:JOY720915 JYQ720908:JYU720915 KIM720908:KIQ720915 KSI720908:KSM720915 LCE720908:LCI720915 LMA720908:LME720915 LVW720908:LWA720915 MFS720908:MFW720915 MPO720908:MPS720915 MZK720908:MZO720915 NJG720908:NJK720915 NTC720908:NTG720915 OCY720908:ODC720915 OMU720908:OMY720915 OWQ720908:OWU720915 PGM720908:PGQ720915 PQI720908:PQM720915 QAE720908:QAI720915 QKA720908:QKE720915 QTW720908:QUA720915 RDS720908:RDW720915 RNO720908:RNS720915 RXK720908:RXO720915 SHG720908:SHK720915 SRC720908:SRG720915 TAY720908:TBC720915 TKU720908:TKY720915 TUQ720908:TUU720915 UEM720908:UEQ720915 UOI720908:UOM720915 UYE720908:UYI720915 VIA720908:VIE720915 VRW720908:VSA720915 WBS720908:WBW720915 WLO720908:WLS720915 WVK720908:WVO720915 C786444:G786451 IY786444:JC786451 SU786444:SY786451 ACQ786444:ACU786451 AMM786444:AMQ786451 AWI786444:AWM786451 BGE786444:BGI786451 BQA786444:BQE786451 BZW786444:CAA786451 CJS786444:CJW786451 CTO786444:CTS786451 DDK786444:DDO786451 DNG786444:DNK786451 DXC786444:DXG786451 EGY786444:EHC786451 EQU786444:EQY786451 FAQ786444:FAU786451 FKM786444:FKQ786451 FUI786444:FUM786451 GEE786444:GEI786451 GOA786444:GOE786451 GXW786444:GYA786451 HHS786444:HHW786451 HRO786444:HRS786451 IBK786444:IBO786451 ILG786444:ILK786451 IVC786444:IVG786451 JEY786444:JFC786451 JOU786444:JOY786451 JYQ786444:JYU786451 KIM786444:KIQ786451 KSI786444:KSM786451 LCE786444:LCI786451 LMA786444:LME786451 LVW786444:LWA786451 MFS786444:MFW786451 MPO786444:MPS786451 MZK786444:MZO786451 NJG786444:NJK786451 NTC786444:NTG786451 OCY786444:ODC786451 OMU786444:OMY786451 OWQ786444:OWU786451 PGM786444:PGQ786451 PQI786444:PQM786451 QAE786444:QAI786451 QKA786444:QKE786451 QTW786444:QUA786451 RDS786444:RDW786451 RNO786444:RNS786451 RXK786444:RXO786451 SHG786444:SHK786451 SRC786444:SRG786451 TAY786444:TBC786451 TKU786444:TKY786451 TUQ786444:TUU786451 UEM786444:UEQ786451 UOI786444:UOM786451 UYE786444:UYI786451 VIA786444:VIE786451 VRW786444:VSA786451 WBS786444:WBW786451 WLO786444:WLS786451 WVK786444:WVO786451 C851980:G851987 IY851980:JC851987 SU851980:SY851987 ACQ851980:ACU851987 AMM851980:AMQ851987 AWI851980:AWM851987 BGE851980:BGI851987 BQA851980:BQE851987 BZW851980:CAA851987 CJS851980:CJW851987 CTO851980:CTS851987 DDK851980:DDO851987 DNG851980:DNK851987 DXC851980:DXG851987 EGY851980:EHC851987 EQU851980:EQY851987 FAQ851980:FAU851987 FKM851980:FKQ851987 FUI851980:FUM851987 GEE851980:GEI851987 GOA851980:GOE851987 GXW851980:GYA851987 HHS851980:HHW851987 HRO851980:HRS851987 IBK851980:IBO851987 ILG851980:ILK851987 IVC851980:IVG851987 JEY851980:JFC851987 JOU851980:JOY851987 JYQ851980:JYU851987 KIM851980:KIQ851987 KSI851980:KSM851987 LCE851980:LCI851987 LMA851980:LME851987 LVW851980:LWA851987 MFS851980:MFW851987 MPO851980:MPS851987 MZK851980:MZO851987 NJG851980:NJK851987 NTC851980:NTG851987 OCY851980:ODC851987 OMU851980:OMY851987 OWQ851980:OWU851987 PGM851980:PGQ851987 PQI851980:PQM851987 QAE851980:QAI851987 QKA851980:QKE851987 QTW851980:QUA851987 RDS851980:RDW851987 RNO851980:RNS851987 RXK851980:RXO851987 SHG851980:SHK851987 SRC851980:SRG851987 TAY851980:TBC851987 TKU851980:TKY851987 TUQ851980:TUU851987 UEM851980:UEQ851987 UOI851980:UOM851987 UYE851980:UYI851987 VIA851980:VIE851987 VRW851980:VSA851987 WBS851980:WBW851987 WLO851980:WLS851987 WVK851980:WVO851987 C917516:G917523 IY917516:JC917523 SU917516:SY917523 ACQ917516:ACU917523 AMM917516:AMQ917523 AWI917516:AWM917523 BGE917516:BGI917523 BQA917516:BQE917523 BZW917516:CAA917523 CJS917516:CJW917523 CTO917516:CTS917523 DDK917516:DDO917523 DNG917516:DNK917523 DXC917516:DXG917523 EGY917516:EHC917523 EQU917516:EQY917523 FAQ917516:FAU917523 FKM917516:FKQ917523 FUI917516:FUM917523 GEE917516:GEI917523 GOA917516:GOE917523 GXW917516:GYA917523 HHS917516:HHW917523 HRO917516:HRS917523 IBK917516:IBO917523 ILG917516:ILK917523 IVC917516:IVG917523 JEY917516:JFC917523 JOU917516:JOY917523 JYQ917516:JYU917523 KIM917516:KIQ917523 KSI917516:KSM917523 LCE917516:LCI917523 LMA917516:LME917523 LVW917516:LWA917523 MFS917516:MFW917523 MPO917516:MPS917523 MZK917516:MZO917523 NJG917516:NJK917523 NTC917516:NTG917523 OCY917516:ODC917523 OMU917516:OMY917523 OWQ917516:OWU917523 PGM917516:PGQ917523 PQI917516:PQM917523 QAE917516:QAI917523 QKA917516:QKE917523 QTW917516:QUA917523 RDS917516:RDW917523 RNO917516:RNS917523 RXK917516:RXO917523 SHG917516:SHK917523 SRC917516:SRG917523 TAY917516:TBC917523 TKU917516:TKY917523 TUQ917516:TUU917523 UEM917516:UEQ917523 UOI917516:UOM917523 UYE917516:UYI917523 VIA917516:VIE917523 VRW917516:VSA917523 WBS917516:WBW917523 WLO917516:WLS917523 WVK917516:WVO917523 C983052:G983059 IY983052:JC983059 SU983052:SY983059 ACQ983052:ACU983059 AMM983052:AMQ983059 AWI983052:AWM983059 BGE983052:BGI983059 BQA983052:BQE983059 BZW983052:CAA983059 CJS983052:CJW983059 CTO983052:CTS983059 DDK983052:DDO983059 DNG983052:DNK983059 DXC983052:DXG983059 EGY983052:EHC983059 EQU983052:EQY983059 FAQ983052:FAU983059 FKM983052:FKQ983059 FUI983052:FUM983059 GEE983052:GEI983059 GOA983052:GOE983059 GXW983052:GYA983059 HHS983052:HHW983059 HRO983052:HRS983059 IBK983052:IBO983059 ILG983052:ILK983059 IVC983052:IVG983059 JEY983052:JFC983059 JOU983052:JOY983059 JYQ983052:JYU983059 KIM983052:KIQ983059 KSI983052:KSM983059 LCE983052:LCI983059 LMA983052:LME983059 LVW983052:LWA983059 MFS983052:MFW983059 MPO983052:MPS983059 MZK983052:MZO983059 NJG983052:NJK983059 NTC983052:NTG983059 OCY983052:ODC983059 OMU983052:OMY983059 OWQ983052:OWU983059 PGM983052:PGQ983059 PQI983052:PQM983059 QAE983052:QAI983059 QKA983052:QKE983059 QTW983052:QUA983059 RDS983052:RDW983059 RNO983052:RNS983059 RXK983052:RXO983059 SHG983052:SHK983059 SRC983052:SRG983059 TAY983052:TBC983059 TKU983052:TKY983059 TUQ983052:TUU983059 UEM983052:UEQ983059 UOI983052:UOM983059 UYE983052:UYI983059 VIA983052:VIE983059 VRW983052:VSA983059 WBS983052:WBW983059 WLO983052:WLS983059 WVK983052:WVO983059 C65470:G65477 IY65470:JC65477 SU65470:SY65477 ACQ65470:ACU65477 AMM65470:AMQ65477 AWI65470:AWM65477 BGE65470:BGI65477 BQA65470:BQE65477 BZW65470:CAA65477 CJS65470:CJW65477 CTO65470:CTS65477 DDK65470:DDO65477 DNG65470:DNK65477 DXC65470:DXG65477 EGY65470:EHC65477 EQU65470:EQY65477 FAQ65470:FAU65477 FKM65470:FKQ65477 FUI65470:FUM65477 GEE65470:GEI65477 GOA65470:GOE65477 GXW65470:GYA65477 HHS65470:HHW65477 HRO65470:HRS65477 IBK65470:IBO65477 ILG65470:ILK65477 IVC65470:IVG65477 JEY65470:JFC65477 JOU65470:JOY65477 JYQ65470:JYU65477 KIM65470:KIQ65477 KSI65470:KSM65477 LCE65470:LCI65477 LMA65470:LME65477 LVW65470:LWA65477 MFS65470:MFW65477 MPO65470:MPS65477 MZK65470:MZO65477 NJG65470:NJK65477 NTC65470:NTG65477 OCY65470:ODC65477 OMU65470:OMY65477 OWQ65470:OWU65477 PGM65470:PGQ65477 PQI65470:PQM65477 QAE65470:QAI65477 QKA65470:QKE65477 QTW65470:QUA65477 RDS65470:RDW65477 RNO65470:RNS65477 RXK65470:RXO65477 SHG65470:SHK65477 SRC65470:SRG65477 TAY65470:TBC65477 TKU65470:TKY65477 TUQ65470:TUU65477 UEM65470:UEQ65477 UOI65470:UOM65477 UYE65470:UYI65477 VIA65470:VIE65477 VRW65470:VSA65477 WBS65470:WBW65477 WLO65470:WLS65477 WVK65470:WVO65477 C131006:G131013 IY131006:JC131013 SU131006:SY131013 ACQ131006:ACU131013 AMM131006:AMQ131013 AWI131006:AWM131013 BGE131006:BGI131013 BQA131006:BQE131013 BZW131006:CAA131013 CJS131006:CJW131013 CTO131006:CTS131013 DDK131006:DDO131013 DNG131006:DNK131013 DXC131006:DXG131013 EGY131006:EHC131013 EQU131006:EQY131013 FAQ131006:FAU131013 FKM131006:FKQ131013 FUI131006:FUM131013 GEE131006:GEI131013 GOA131006:GOE131013 GXW131006:GYA131013 HHS131006:HHW131013 HRO131006:HRS131013 IBK131006:IBO131013 ILG131006:ILK131013 IVC131006:IVG131013 JEY131006:JFC131013 JOU131006:JOY131013 JYQ131006:JYU131013 KIM131006:KIQ131013 KSI131006:KSM131013 LCE131006:LCI131013 LMA131006:LME131013 LVW131006:LWA131013 MFS131006:MFW131013 MPO131006:MPS131013 MZK131006:MZO131013 NJG131006:NJK131013 NTC131006:NTG131013 OCY131006:ODC131013 OMU131006:OMY131013 OWQ131006:OWU131013 PGM131006:PGQ131013 PQI131006:PQM131013 QAE131006:QAI131013 QKA131006:QKE131013 QTW131006:QUA131013 RDS131006:RDW131013 RNO131006:RNS131013 RXK131006:RXO131013 SHG131006:SHK131013 SRC131006:SRG131013 TAY131006:TBC131013 TKU131006:TKY131013 TUQ131006:TUU131013 UEM131006:UEQ131013 UOI131006:UOM131013 UYE131006:UYI131013 VIA131006:VIE131013 VRW131006:VSA131013 WBS131006:WBW131013 WLO131006:WLS131013 WVK131006:WVO131013 C196542:G196549 IY196542:JC196549 SU196542:SY196549 ACQ196542:ACU196549 AMM196542:AMQ196549 AWI196542:AWM196549 BGE196542:BGI196549 BQA196542:BQE196549 BZW196542:CAA196549 CJS196542:CJW196549 CTO196542:CTS196549 DDK196542:DDO196549 DNG196542:DNK196549 DXC196542:DXG196549 EGY196542:EHC196549 EQU196542:EQY196549 FAQ196542:FAU196549 FKM196542:FKQ196549 FUI196542:FUM196549 GEE196542:GEI196549 GOA196542:GOE196549 GXW196542:GYA196549 HHS196542:HHW196549 HRO196542:HRS196549 IBK196542:IBO196549 ILG196542:ILK196549 IVC196542:IVG196549 JEY196542:JFC196549 JOU196542:JOY196549 JYQ196542:JYU196549 KIM196542:KIQ196549 KSI196542:KSM196549 LCE196542:LCI196549 LMA196542:LME196549 LVW196542:LWA196549 MFS196542:MFW196549 MPO196542:MPS196549 MZK196542:MZO196549 NJG196542:NJK196549 NTC196542:NTG196549 OCY196542:ODC196549 OMU196542:OMY196549 OWQ196542:OWU196549 PGM196542:PGQ196549 PQI196542:PQM196549 QAE196542:QAI196549 QKA196542:QKE196549 QTW196542:QUA196549 RDS196542:RDW196549 RNO196542:RNS196549 RXK196542:RXO196549 SHG196542:SHK196549 SRC196542:SRG196549 TAY196542:TBC196549 TKU196542:TKY196549 TUQ196542:TUU196549 UEM196542:UEQ196549 UOI196542:UOM196549 UYE196542:UYI196549 VIA196542:VIE196549 VRW196542:VSA196549 WBS196542:WBW196549 WLO196542:WLS196549 WVK196542:WVO196549 C262078:G262085 IY262078:JC262085 SU262078:SY262085 ACQ262078:ACU262085 AMM262078:AMQ262085 AWI262078:AWM262085 BGE262078:BGI262085 BQA262078:BQE262085 BZW262078:CAA262085 CJS262078:CJW262085 CTO262078:CTS262085 DDK262078:DDO262085 DNG262078:DNK262085 DXC262078:DXG262085 EGY262078:EHC262085 EQU262078:EQY262085 FAQ262078:FAU262085 FKM262078:FKQ262085 FUI262078:FUM262085 GEE262078:GEI262085 GOA262078:GOE262085 GXW262078:GYA262085 HHS262078:HHW262085 HRO262078:HRS262085 IBK262078:IBO262085 ILG262078:ILK262085 IVC262078:IVG262085 JEY262078:JFC262085 JOU262078:JOY262085 JYQ262078:JYU262085 KIM262078:KIQ262085 KSI262078:KSM262085 LCE262078:LCI262085 LMA262078:LME262085 LVW262078:LWA262085 MFS262078:MFW262085 MPO262078:MPS262085 MZK262078:MZO262085 NJG262078:NJK262085 NTC262078:NTG262085 OCY262078:ODC262085 OMU262078:OMY262085 OWQ262078:OWU262085 PGM262078:PGQ262085 PQI262078:PQM262085 QAE262078:QAI262085 QKA262078:QKE262085 QTW262078:QUA262085 RDS262078:RDW262085 RNO262078:RNS262085 RXK262078:RXO262085 SHG262078:SHK262085 SRC262078:SRG262085 TAY262078:TBC262085 TKU262078:TKY262085 TUQ262078:TUU262085 UEM262078:UEQ262085 UOI262078:UOM262085 UYE262078:UYI262085 VIA262078:VIE262085 VRW262078:VSA262085 WBS262078:WBW262085 WLO262078:WLS262085 WVK262078:WVO262085 C327614:G327621 IY327614:JC327621 SU327614:SY327621 ACQ327614:ACU327621 AMM327614:AMQ327621 AWI327614:AWM327621 BGE327614:BGI327621 BQA327614:BQE327621 BZW327614:CAA327621 CJS327614:CJW327621 CTO327614:CTS327621 DDK327614:DDO327621 DNG327614:DNK327621 DXC327614:DXG327621 EGY327614:EHC327621 EQU327614:EQY327621 FAQ327614:FAU327621 FKM327614:FKQ327621 FUI327614:FUM327621 GEE327614:GEI327621 GOA327614:GOE327621 GXW327614:GYA327621 HHS327614:HHW327621 HRO327614:HRS327621 IBK327614:IBO327621 ILG327614:ILK327621 IVC327614:IVG327621 JEY327614:JFC327621 JOU327614:JOY327621 JYQ327614:JYU327621 KIM327614:KIQ327621 KSI327614:KSM327621 LCE327614:LCI327621 LMA327614:LME327621 LVW327614:LWA327621 MFS327614:MFW327621 MPO327614:MPS327621 MZK327614:MZO327621 NJG327614:NJK327621 NTC327614:NTG327621 OCY327614:ODC327621 OMU327614:OMY327621 OWQ327614:OWU327621 PGM327614:PGQ327621 PQI327614:PQM327621 QAE327614:QAI327621 QKA327614:QKE327621 QTW327614:QUA327621 RDS327614:RDW327621 RNO327614:RNS327621 RXK327614:RXO327621 SHG327614:SHK327621 SRC327614:SRG327621 TAY327614:TBC327621 TKU327614:TKY327621 TUQ327614:TUU327621 UEM327614:UEQ327621 UOI327614:UOM327621 UYE327614:UYI327621 VIA327614:VIE327621 VRW327614:VSA327621 WBS327614:WBW327621 WLO327614:WLS327621 WVK327614:WVO327621 C393150:G393157 IY393150:JC393157 SU393150:SY393157 ACQ393150:ACU393157 AMM393150:AMQ393157 AWI393150:AWM393157 BGE393150:BGI393157 BQA393150:BQE393157 BZW393150:CAA393157 CJS393150:CJW393157 CTO393150:CTS393157 DDK393150:DDO393157 DNG393150:DNK393157 DXC393150:DXG393157 EGY393150:EHC393157 EQU393150:EQY393157 FAQ393150:FAU393157 FKM393150:FKQ393157 FUI393150:FUM393157 GEE393150:GEI393157 GOA393150:GOE393157 GXW393150:GYA393157 HHS393150:HHW393157 HRO393150:HRS393157 IBK393150:IBO393157 ILG393150:ILK393157 IVC393150:IVG393157 JEY393150:JFC393157 JOU393150:JOY393157 JYQ393150:JYU393157 KIM393150:KIQ393157 KSI393150:KSM393157 LCE393150:LCI393157 LMA393150:LME393157 LVW393150:LWA393157 MFS393150:MFW393157 MPO393150:MPS393157 MZK393150:MZO393157 NJG393150:NJK393157 NTC393150:NTG393157 OCY393150:ODC393157 OMU393150:OMY393157 OWQ393150:OWU393157 PGM393150:PGQ393157 PQI393150:PQM393157 QAE393150:QAI393157 QKA393150:QKE393157 QTW393150:QUA393157 RDS393150:RDW393157 RNO393150:RNS393157 RXK393150:RXO393157 SHG393150:SHK393157 SRC393150:SRG393157 TAY393150:TBC393157 TKU393150:TKY393157 TUQ393150:TUU393157 UEM393150:UEQ393157 UOI393150:UOM393157 UYE393150:UYI393157 VIA393150:VIE393157 VRW393150:VSA393157 WBS393150:WBW393157 WLO393150:WLS393157 WVK393150:WVO393157 C458686:G458693 IY458686:JC458693 SU458686:SY458693 ACQ458686:ACU458693 AMM458686:AMQ458693 AWI458686:AWM458693 BGE458686:BGI458693 BQA458686:BQE458693 BZW458686:CAA458693 CJS458686:CJW458693 CTO458686:CTS458693 DDK458686:DDO458693 DNG458686:DNK458693 DXC458686:DXG458693 EGY458686:EHC458693 EQU458686:EQY458693 FAQ458686:FAU458693 FKM458686:FKQ458693 FUI458686:FUM458693 GEE458686:GEI458693 GOA458686:GOE458693 GXW458686:GYA458693 HHS458686:HHW458693 HRO458686:HRS458693 IBK458686:IBO458693 ILG458686:ILK458693 IVC458686:IVG458693 JEY458686:JFC458693 JOU458686:JOY458693 JYQ458686:JYU458693 KIM458686:KIQ458693 KSI458686:KSM458693 LCE458686:LCI458693 LMA458686:LME458693 LVW458686:LWA458693 MFS458686:MFW458693 MPO458686:MPS458693 MZK458686:MZO458693 NJG458686:NJK458693 NTC458686:NTG458693 OCY458686:ODC458693 OMU458686:OMY458693 OWQ458686:OWU458693 PGM458686:PGQ458693 PQI458686:PQM458693 QAE458686:QAI458693 QKA458686:QKE458693 QTW458686:QUA458693 RDS458686:RDW458693 RNO458686:RNS458693 RXK458686:RXO458693 SHG458686:SHK458693 SRC458686:SRG458693 TAY458686:TBC458693 TKU458686:TKY458693 TUQ458686:TUU458693 UEM458686:UEQ458693 UOI458686:UOM458693 UYE458686:UYI458693 VIA458686:VIE458693 VRW458686:VSA458693 WBS458686:WBW458693 WLO458686:WLS458693 WVK458686:WVO458693 C524222:G524229 IY524222:JC524229 SU524222:SY524229 ACQ524222:ACU524229 AMM524222:AMQ524229 AWI524222:AWM524229 BGE524222:BGI524229 BQA524222:BQE524229 BZW524222:CAA524229 CJS524222:CJW524229 CTO524222:CTS524229 DDK524222:DDO524229 DNG524222:DNK524229 DXC524222:DXG524229 EGY524222:EHC524229 EQU524222:EQY524229 FAQ524222:FAU524229 FKM524222:FKQ524229 FUI524222:FUM524229 GEE524222:GEI524229 GOA524222:GOE524229 GXW524222:GYA524229 HHS524222:HHW524229 HRO524222:HRS524229 IBK524222:IBO524229 ILG524222:ILK524229 IVC524222:IVG524229 JEY524222:JFC524229 JOU524222:JOY524229 JYQ524222:JYU524229 KIM524222:KIQ524229 KSI524222:KSM524229 LCE524222:LCI524229 LMA524222:LME524229 LVW524222:LWA524229 MFS524222:MFW524229 MPO524222:MPS524229 MZK524222:MZO524229 NJG524222:NJK524229 NTC524222:NTG524229 OCY524222:ODC524229 OMU524222:OMY524229 OWQ524222:OWU524229 PGM524222:PGQ524229 PQI524222:PQM524229 QAE524222:QAI524229 QKA524222:QKE524229 QTW524222:QUA524229 RDS524222:RDW524229 RNO524222:RNS524229 RXK524222:RXO524229 SHG524222:SHK524229 SRC524222:SRG524229 TAY524222:TBC524229 TKU524222:TKY524229 TUQ524222:TUU524229 UEM524222:UEQ524229 UOI524222:UOM524229 UYE524222:UYI524229 VIA524222:VIE524229 VRW524222:VSA524229 WBS524222:WBW524229 WLO524222:WLS524229 WVK524222:WVO524229 C589758:G589765 IY589758:JC589765 SU589758:SY589765 ACQ589758:ACU589765 AMM589758:AMQ589765 AWI589758:AWM589765 BGE589758:BGI589765 BQA589758:BQE589765 BZW589758:CAA589765 CJS589758:CJW589765 CTO589758:CTS589765 DDK589758:DDO589765 DNG589758:DNK589765 DXC589758:DXG589765 EGY589758:EHC589765 EQU589758:EQY589765 FAQ589758:FAU589765 FKM589758:FKQ589765 FUI589758:FUM589765 GEE589758:GEI589765 GOA589758:GOE589765 GXW589758:GYA589765 HHS589758:HHW589765 HRO589758:HRS589765 IBK589758:IBO589765 ILG589758:ILK589765 IVC589758:IVG589765 JEY589758:JFC589765 JOU589758:JOY589765 JYQ589758:JYU589765 KIM589758:KIQ589765 KSI589758:KSM589765 LCE589758:LCI589765 LMA589758:LME589765 LVW589758:LWA589765 MFS589758:MFW589765 MPO589758:MPS589765 MZK589758:MZO589765 NJG589758:NJK589765 NTC589758:NTG589765 OCY589758:ODC589765 OMU589758:OMY589765 OWQ589758:OWU589765 PGM589758:PGQ589765 PQI589758:PQM589765 QAE589758:QAI589765 QKA589758:QKE589765 QTW589758:QUA589765 RDS589758:RDW589765 RNO589758:RNS589765 RXK589758:RXO589765 SHG589758:SHK589765 SRC589758:SRG589765 TAY589758:TBC589765 TKU589758:TKY589765 TUQ589758:TUU589765 UEM589758:UEQ589765 UOI589758:UOM589765 UYE589758:UYI589765 VIA589758:VIE589765 VRW589758:VSA589765 WBS589758:WBW589765 WLO589758:WLS589765 WVK589758:WVO589765 C655294:G655301 IY655294:JC655301 SU655294:SY655301 ACQ655294:ACU655301 AMM655294:AMQ655301 AWI655294:AWM655301 BGE655294:BGI655301 BQA655294:BQE655301 BZW655294:CAA655301 CJS655294:CJW655301 CTO655294:CTS655301 DDK655294:DDO655301 DNG655294:DNK655301 DXC655294:DXG655301 EGY655294:EHC655301 EQU655294:EQY655301 FAQ655294:FAU655301 FKM655294:FKQ655301 FUI655294:FUM655301 GEE655294:GEI655301 GOA655294:GOE655301 GXW655294:GYA655301 HHS655294:HHW655301 HRO655294:HRS655301 IBK655294:IBO655301 ILG655294:ILK655301 IVC655294:IVG655301 JEY655294:JFC655301 JOU655294:JOY655301 JYQ655294:JYU655301 KIM655294:KIQ655301 KSI655294:KSM655301 LCE655294:LCI655301 LMA655294:LME655301 LVW655294:LWA655301 MFS655294:MFW655301 MPO655294:MPS655301 MZK655294:MZO655301 NJG655294:NJK655301 NTC655294:NTG655301 OCY655294:ODC655301 OMU655294:OMY655301 OWQ655294:OWU655301 PGM655294:PGQ655301 PQI655294:PQM655301 QAE655294:QAI655301 QKA655294:QKE655301 QTW655294:QUA655301 RDS655294:RDW655301 RNO655294:RNS655301 RXK655294:RXO655301 SHG655294:SHK655301 SRC655294:SRG655301 TAY655294:TBC655301 TKU655294:TKY655301 TUQ655294:TUU655301 UEM655294:UEQ655301 UOI655294:UOM655301 UYE655294:UYI655301 VIA655294:VIE655301 VRW655294:VSA655301 WBS655294:WBW655301 WLO655294:WLS655301 WVK655294:WVO655301 C720830:G720837 IY720830:JC720837 SU720830:SY720837 ACQ720830:ACU720837 AMM720830:AMQ720837 AWI720830:AWM720837 BGE720830:BGI720837 BQA720830:BQE720837 BZW720830:CAA720837 CJS720830:CJW720837 CTO720830:CTS720837 DDK720830:DDO720837 DNG720830:DNK720837 DXC720830:DXG720837 EGY720830:EHC720837 EQU720830:EQY720837 FAQ720830:FAU720837 FKM720830:FKQ720837 FUI720830:FUM720837 GEE720830:GEI720837 GOA720830:GOE720837 GXW720830:GYA720837 HHS720830:HHW720837 HRO720830:HRS720837 IBK720830:IBO720837 ILG720830:ILK720837 IVC720830:IVG720837 JEY720830:JFC720837 JOU720830:JOY720837 JYQ720830:JYU720837 KIM720830:KIQ720837 KSI720830:KSM720837 LCE720830:LCI720837 LMA720830:LME720837 LVW720830:LWA720837 MFS720830:MFW720837 MPO720830:MPS720837 MZK720830:MZO720837 NJG720830:NJK720837 NTC720830:NTG720837 OCY720830:ODC720837 OMU720830:OMY720837 OWQ720830:OWU720837 PGM720830:PGQ720837 PQI720830:PQM720837 QAE720830:QAI720837 QKA720830:QKE720837 QTW720830:QUA720837 RDS720830:RDW720837 RNO720830:RNS720837 RXK720830:RXO720837 SHG720830:SHK720837 SRC720830:SRG720837 TAY720830:TBC720837 TKU720830:TKY720837 TUQ720830:TUU720837 UEM720830:UEQ720837 UOI720830:UOM720837 UYE720830:UYI720837 VIA720830:VIE720837 VRW720830:VSA720837 WBS720830:WBW720837 WLO720830:WLS720837 WVK720830:WVO720837 C786366:G786373 IY786366:JC786373 SU786366:SY786373 ACQ786366:ACU786373 AMM786366:AMQ786373 AWI786366:AWM786373 BGE786366:BGI786373 BQA786366:BQE786373 BZW786366:CAA786373 CJS786366:CJW786373 CTO786366:CTS786373 DDK786366:DDO786373 DNG786366:DNK786373 DXC786366:DXG786373 EGY786366:EHC786373 EQU786366:EQY786373 FAQ786366:FAU786373 FKM786366:FKQ786373 FUI786366:FUM786373 GEE786366:GEI786373 GOA786366:GOE786373 GXW786366:GYA786373 HHS786366:HHW786373 HRO786366:HRS786373 IBK786366:IBO786373 ILG786366:ILK786373 IVC786366:IVG786373 JEY786366:JFC786373 JOU786366:JOY786373 JYQ786366:JYU786373 KIM786366:KIQ786373 KSI786366:KSM786373 LCE786366:LCI786373 LMA786366:LME786373 LVW786366:LWA786373 MFS786366:MFW786373 MPO786366:MPS786373 MZK786366:MZO786373 NJG786366:NJK786373 NTC786366:NTG786373 OCY786366:ODC786373 OMU786366:OMY786373 OWQ786366:OWU786373 PGM786366:PGQ786373 PQI786366:PQM786373 QAE786366:QAI786373 QKA786366:QKE786373 QTW786366:QUA786373 RDS786366:RDW786373 RNO786366:RNS786373 RXK786366:RXO786373 SHG786366:SHK786373 SRC786366:SRG786373 TAY786366:TBC786373 TKU786366:TKY786373 TUQ786366:TUU786373 UEM786366:UEQ786373 UOI786366:UOM786373 UYE786366:UYI786373 VIA786366:VIE786373 VRW786366:VSA786373 WBS786366:WBW786373 WLO786366:WLS786373 WVK786366:WVO786373 C851902:G851909 IY851902:JC851909 SU851902:SY851909 ACQ851902:ACU851909 AMM851902:AMQ851909 AWI851902:AWM851909 BGE851902:BGI851909 BQA851902:BQE851909 BZW851902:CAA851909 CJS851902:CJW851909 CTO851902:CTS851909 DDK851902:DDO851909 DNG851902:DNK851909 DXC851902:DXG851909 EGY851902:EHC851909 EQU851902:EQY851909 FAQ851902:FAU851909 FKM851902:FKQ851909 FUI851902:FUM851909 GEE851902:GEI851909 GOA851902:GOE851909 GXW851902:GYA851909 HHS851902:HHW851909 HRO851902:HRS851909 IBK851902:IBO851909 ILG851902:ILK851909 IVC851902:IVG851909 JEY851902:JFC851909 JOU851902:JOY851909 JYQ851902:JYU851909 KIM851902:KIQ851909 KSI851902:KSM851909 LCE851902:LCI851909 LMA851902:LME851909 LVW851902:LWA851909 MFS851902:MFW851909 MPO851902:MPS851909 MZK851902:MZO851909 NJG851902:NJK851909 NTC851902:NTG851909 OCY851902:ODC851909 OMU851902:OMY851909 OWQ851902:OWU851909 PGM851902:PGQ851909 PQI851902:PQM851909 QAE851902:QAI851909 QKA851902:QKE851909 QTW851902:QUA851909 RDS851902:RDW851909 RNO851902:RNS851909 RXK851902:RXO851909 SHG851902:SHK851909 SRC851902:SRG851909 TAY851902:TBC851909 TKU851902:TKY851909 TUQ851902:TUU851909 UEM851902:UEQ851909 UOI851902:UOM851909 UYE851902:UYI851909 VIA851902:VIE851909 VRW851902:VSA851909 WBS851902:WBW851909 WLO851902:WLS851909 WVK851902:WVO851909 C917438:G917445 IY917438:JC917445 SU917438:SY917445 ACQ917438:ACU917445 AMM917438:AMQ917445 AWI917438:AWM917445 BGE917438:BGI917445 BQA917438:BQE917445 BZW917438:CAA917445 CJS917438:CJW917445 CTO917438:CTS917445 DDK917438:DDO917445 DNG917438:DNK917445 DXC917438:DXG917445 EGY917438:EHC917445 EQU917438:EQY917445 FAQ917438:FAU917445 FKM917438:FKQ917445 FUI917438:FUM917445 GEE917438:GEI917445 GOA917438:GOE917445 GXW917438:GYA917445 HHS917438:HHW917445 HRO917438:HRS917445 IBK917438:IBO917445 ILG917438:ILK917445 IVC917438:IVG917445 JEY917438:JFC917445 JOU917438:JOY917445 JYQ917438:JYU917445 KIM917438:KIQ917445 KSI917438:KSM917445 LCE917438:LCI917445 LMA917438:LME917445 LVW917438:LWA917445 MFS917438:MFW917445 MPO917438:MPS917445 MZK917438:MZO917445 NJG917438:NJK917445 NTC917438:NTG917445 OCY917438:ODC917445 OMU917438:OMY917445 OWQ917438:OWU917445 PGM917438:PGQ917445 PQI917438:PQM917445 QAE917438:QAI917445 QKA917438:QKE917445 QTW917438:QUA917445 RDS917438:RDW917445 RNO917438:RNS917445 RXK917438:RXO917445 SHG917438:SHK917445 SRC917438:SRG917445 TAY917438:TBC917445 TKU917438:TKY917445 TUQ917438:TUU917445 UEM917438:UEQ917445 UOI917438:UOM917445 UYE917438:UYI917445 VIA917438:VIE917445 VRW917438:VSA917445 WBS917438:WBW917445 WLO917438:WLS917445 WVK917438:WVO917445 C982974:G982981 IY982974:JC982981 SU982974:SY982981 ACQ982974:ACU982981 AMM982974:AMQ982981 AWI982974:AWM982981 BGE982974:BGI982981 BQA982974:BQE982981 BZW982974:CAA982981 CJS982974:CJW982981 CTO982974:CTS982981 DDK982974:DDO982981 DNG982974:DNK982981 DXC982974:DXG982981 EGY982974:EHC982981 EQU982974:EQY982981 FAQ982974:FAU982981 FKM982974:FKQ982981 FUI982974:FUM982981 GEE982974:GEI982981 GOA982974:GOE982981 GXW982974:GYA982981 HHS982974:HHW982981 HRO982974:HRS982981 IBK982974:IBO982981 ILG982974:ILK982981 IVC982974:IVG982981 JEY982974:JFC982981 JOU982974:JOY982981 JYQ982974:JYU982981 KIM982974:KIQ982981 KSI982974:KSM982981 LCE982974:LCI982981 LMA982974:LME982981 LVW982974:LWA982981 MFS982974:MFW982981 MPO982974:MPS982981 MZK982974:MZO982981 NJG982974:NJK982981 NTC982974:NTG982981 OCY982974:ODC982981 OMU982974:OMY982981 OWQ982974:OWU982981 PGM982974:PGQ982981 PQI982974:PQM982981 QAE982974:QAI982981 QKA982974:QKE982981 QTW982974:QUA982981 RDS982974:RDW982981 RNO982974:RNS982981 RXK982974:RXO982981 SHG982974:SHK982981 SRC982974:SRG982981 TAY982974:TBC982981 TKU982974:TKY982981 TUQ982974:TUU982981 UEM982974:UEQ982981 UOI982974:UOM982981 UYE982974:UYI982981 VIA982974:VIE982981 VRW982974:VSA982981 WBS982974:WBW982981 WLO982974:WLS982981 WVK982974:WVO982981 C65483:G65490 IY65483:JC65490 SU65483:SY65490 ACQ65483:ACU65490 AMM65483:AMQ65490 AWI65483:AWM65490 BGE65483:BGI65490 BQA65483:BQE65490 BZW65483:CAA65490 CJS65483:CJW65490 CTO65483:CTS65490 DDK65483:DDO65490 DNG65483:DNK65490 DXC65483:DXG65490 EGY65483:EHC65490 EQU65483:EQY65490 FAQ65483:FAU65490 FKM65483:FKQ65490 FUI65483:FUM65490 GEE65483:GEI65490 GOA65483:GOE65490 GXW65483:GYA65490 HHS65483:HHW65490 HRO65483:HRS65490 IBK65483:IBO65490 ILG65483:ILK65490 IVC65483:IVG65490 JEY65483:JFC65490 JOU65483:JOY65490 JYQ65483:JYU65490 KIM65483:KIQ65490 KSI65483:KSM65490 LCE65483:LCI65490 LMA65483:LME65490 LVW65483:LWA65490 MFS65483:MFW65490 MPO65483:MPS65490 MZK65483:MZO65490 NJG65483:NJK65490 NTC65483:NTG65490 OCY65483:ODC65490 OMU65483:OMY65490 OWQ65483:OWU65490 PGM65483:PGQ65490 PQI65483:PQM65490 QAE65483:QAI65490 QKA65483:QKE65490 QTW65483:QUA65490 RDS65483:RDW65490 RNO65483:RNS65490 RXK65483:RXO65490 SHG65483:SHK65490 SRC65483:SRG65490 TAY65483:TBC65490 TKU65483:TKY65490 TUQ65483:TUU65490 UEM65483:UEQ65490 UOI65483:UOM65490 UYE65483:UYI65490 VIA65483:VIE65490 VRW65483:VSA65490 WBS65483:WBW65490 WLO65483:WLS65490 WVK65483:WVO65490 C131019:G131026 IY131019:JC131026 SU131019:SY131026 ACQ131019:ACU131026 AMM131019:AMQ131026 AWI131019:AWM131026 BGE131019:BGI131026 BQA131019:BQE131026 BZW131019:CAA131026 CJS131019:CJW131026 CTO131019:CTS131026 DDK131019:DDO131026 DNG131019:DNK131026 DXC131019:DXG131026 EGY131019:EHC131026 EQU131019:EQY131026 FAQ131019:FAU131026 FKM131019:FKQ131026 FUI131019:FUM131026 GEE131019:GEI131026 GOA131019:GOE131026 GXW131019:GYA131026 HHS131019:HHW131026 HRO131019:HRS131026 IBK131019:IBO131026 ILG131019:ILK131026 IVC131019:IVG131026 JEY131019:JFC131026 JOU131019:JOY131026 JYQ131019:JYU131026 KIM131019:KIQ131026 KSI131019:KSM131026 LCE131019:LCI131026 LMA131019:LME131026 LVW131019:LWA131026 MFS131019:MFW131026 MPO131019:MPS131026 MZK131019:MZO131026 NJG131019:NJK131026 NTC131019:NTG131026 OCY131019:ODC131026 OMU131019:OMY131026 OWQ131019:OWU131026 PGM131019:PGQ131026 PQI131019:PQM131026 QAE131019:QAI131026 QKA131019:QKE131026 QTW131019:QUA131026 RDS131019:RDW131026 RNO131019:RNS131026 RXK131019:RXO131026 SHG131019:SHK131026 SRC131019:SRG131026 TAY131019:TBC131026 TKU131019:TKY131026 TUQ131019:TUU131026 UEM131019:UEQ131026 UOI131019:UOM131026 UYE131019:UYI131026 VIA131019:VIE131026 VRW131019:VSA131026 WBS131019:WBW131026 WLO131019:WLS131026 WVK131019:WVO131026 C196555:G196562 IY196555:JC196562 SU196555:SY196562 ACQ196555:ACU196562 AMM196555:AMQ196562 AWI196555:AWM196562 BGE196555:BGI196562 BQA196555:BQE196562 BZW196555:CAA196562 CJS196555:CJW196562 CTO196555:CTS196562 DDK196555:DDO196562 DNG196555:DNK196562 DXC196555:DXG196562 EGY196555:EHC196562 EQU196555:EQY196562 FAQ196555:FAU196562 FKM196555:FKQ196562 FUI196555:FUM196562 GEE196555:GEI196562 GOA196555:GOE196562 GXW196555:GYA196562 HHS196555:HHW196562 HRO196555:HRS196562 IBK196555:IBO196562 ILG196555:ILK196562 IVC196555:IVG196562 JEY196555:JFC196562 JOU196555:JOY196562 JYQ196555:JYU196562 KIM196555:KIQ196562 KSI196555:KSM196562 LCE196555:LCI196562 LMA196555:LME196562 LVW196555:LWA196562 MFS196555:MFW196562 MPO196555:MPS196562 MZK196555:MZO196562 NJG196555:NJK196562 NTC196555:NTG196562 OCY196555:ODC196562 OMU196555:OMY196562 OWQ196555:OWU196562 PGM196555:PGQ196562 PQI196555:PQM196562 QAE196555:QAI196562 QKA196555:QKE196562 QTW196555:QUA196562 RDS196555:RDW196562 RNO196555:RNS196562 RXK196555:RXO196562 SHG196555:SHK196562 SRC196555:SRG196562 TAY196555:TBC196562 TKU196555:TKY196562 TUQ196555:TUU196562 UEM196555:UEQ196562 UOI196555:UOM196562 UYE196555:UYI196562 VIA196555:VIE196562 VRW196555:VSA196562 WBS196555:WBW196562 WLO196555:WLS196562 WVK196555:WVO196562 C262091:G262098 IY262091:JC262098 SU262091:SY262098 ACQ262091:ACU262098 AMM262091:AMQ262098 AWI262091:AWM262098 BGE262091:BGI262098 BQA262091:BQE262098 BZW262091:CAA262098 CJS262091:CJW262098 CTO262091:CTS262098 DDK262091:DDO262098 DNG262091:DNK262098 DXC262091:DXG262098 EGY262091:EHC262098 EQU262091:EQY262098 FAQ262091:FAU262098 FKM262091:FKQ262098 FUI262091:FUM262098 GEE262091:GEI262098 GOA262091:GOE262098 GXW262091:GYA262098 HHS262091:HHW262098 HRO262091:HRS262098 IBK262091:IBO262098 ILG262091:ILK262098 IVC262091:IVG262098 JEY262091:JFC262098 JOU262091:JOY262098 JYQ262091:JYU262098 KIM262091:KIQ262098 KSI262091:KSM262098 LCE262091:LCI262098 LMA262091:LME262098 LVW262091:LWA262098 MFS262091:MFW262098 MPO262091:MPS262098 MZK262091:MZO262098 NJG262091:NJK262098 NTC262091:NTG262098 OCY262091:ODC262098 OMU262091:OMY262098 OWQ262091:OWU262098 PGM262091:PGQ262098 PQI262091:PQM262098 QAE262091:QAI262098 QKA262091:QKE262098 QTW262091:QUA262098 RDS262091:RDW262098 RNO262091:RNS262098 RXK262091:RXO262098 SHG262091:SHK262098 SRC262091:SRG262098 TAY262091:TBC262098 TKU262091:TKY262098 TUQ262091:TUU262098 UEM262091:UEQ262098 UOI262091:UOM262098 UYE262091:UYI262098 VIA262091:VIE262098 VRW262091:VSA262098 WBS262091:WBW262098 WLO262091:WLS262098 WVK262091:WVO262098 C327627:G327634 IY327627:JC327634 SU327627:SY327634 ACQ327627:ACU327634 AMM327627:AMQ327634 AWI327627:AWM327634 BGE327627:BGI327634 BQA327627:BQE327634 BZW327627:CAA327634 CJS327627:CJW327634 CTO327627:CTS327634 DDK327627:DDO327634 DNG327627:DNK327634 DXC327627:DXG327634 EGY327627:EHC327634 EQU327627:EQY327634 FAQ327627:FAU327634 FKM327627:FKQ327634 FUI327627:FUM327634 GEE327627:GEI327634 GOA327627:GOE327634 GXW327627:GYA327634 HHS327627:HHW327634 HRO327627:HRS327634 IBK327627:IBO327634 ILG327627:ILK327634 IVC327627:IVG327634 JEY327627:JFC327634 JOU327627:JOY327634 JYQ327627:JYU327634 KIM327627:KIQ327634 KSI327627:KSM327634 LCE327627:LCI327634 LMA327627:LME327634 LVW327627:LWA327634 MFS327627:MFW327634 MPO327627:MPS327634 MZK327627:MZO327634 NJG327627:NJK327634 NTC327627:NTG327634 OCY327627:ODC327634 OMU327627:OMY327634 OWQ327627:OWU327634 PGM327627:PGQ327634 PQI327627:PQM327634 QAE327627:QAI327634 QKA327627:QKE327634 QTW327627:QUA327634 RDS327627:RDW327634 RNO327627:RNS327634 RXK327627:RXO327634 SHG327627:SHK327634 SRC327627:SRG327634 TAY327627:TBC327634 TKU327627:TKY327634 TUQ327627:TUU327634 UEM327627:UEQ327634 UOI327627:UOM327634 UYE327627:UYI327634 VIA327627:VIE327634 VRW327627:VSA327634 WBS327627:WBW327634 WLO327627:WLS327634 WVK327627:WVO327634 C393163:G393170 IY393163:JC393170 SU393163:SY393170 ACQ393163:ACU393170 AMM393163:AMQ393170 AWI393163:AWM393170 BGE393163:BGI393170 BQA393163:BQE393170 BZW393163:CAA393170 CJS393163:CJW393170 CTO393163:CTS393170 DDK393163:DDO393170 DNG393163:DNK393170 DXC393163:DXG393170 EGY393163:EHC393170 EQU393163:EQY393170 FAQ393163:FAU393170 FKM393163:FKQ393170 FUI393163:FUM393170 GEE393163:GEI393170 GOA393163:GOE393170 GXW393163:GYA393170 HHS393163:HHW393170 HRO393163:HRS393170 IBK393163:IBO393170 ILG393163:ILK393170 IVC393163:IVG393170 JEY393163:JFC393170 JOU393163:JOY393170 JYQ393163:JYU393170 KIM393163:KIQ393170 KSI393163:KSM393170 LCE393163:LCI393170 LMA393163:LME393170 LVW393163:LWA393170 MFS393163:MFW393170 MPO393163:MPS393170 MZK393163:MZO393170 NJG393163:NJK393170 NTC393163:NTG393170 OCY393163:ODC393170 OMU393163:OMY393170 OWQ393163:OWU393170 PGM393163:PGQ393170 PQI393163:PQM393170 QAE393163:QAI393170 QKA393163:QKE393170 QTW393163:QUA393170 RDS393163:RDW393170 RNO393163:RNS393170 RXK393163:RXO393170 SHG393163:SHK393170 SRC393163:SRG393170 TAY393163:TBC393170 TKU393163:TKY393170 TUQ393163:TUU393170 UEM393163:UEQ393170 UOI393163:UOM393170 UYE393163:UYI393170 VIA393163:VIE393170 VRW393163:VSA393170 WBS393163:WBW393170 WLO393163:WLS393170 WVK393163:WVO393170 C458699:G458706 IY458699:JC458706 SU458699:SY458706 ACQ458699:ACU458706 AMM458699:AMQ458706 AWI458699:AWM458706 BGE458699:BGI458706 BQA458699:BQE458706 BZW458699:CAA458706 CJS458699:CJW458706 CTO458699:CTS458706 DDK458699:DDO458706 DNG458699:DNK458706 DXC458699:DXG458706 EGY458699:EHC458706 EQU458699:EQY458706 FAQ458699:FAU458706 FKM458699:FKQ458706 FUI458699:FUM458706 GEE458699:GEI458706 GOA458699:GOE458706 GXW458699:GYA458706 HHS458699:HHW458706 HRO458699:HRS458706 IBK458699:IBO458706 ILG458699:ILK458706 IVC458699:IVG458706 JEY458699:JFC458706 JOU458699:JOY458706 JYQ458699:JYU458706 KIM458699:KIQ458706 KSI458699:KSM458706 LCE458699:LCI458706 LMA458699:LME458706 LVW458699:LWA458706 MFS458699:MFW458706 MPO458699:MPS458706 MZK458699:MZO458706 NJG458699:NJK458706 NTC458699:NTG458706 OCY458699:ODC458706 OMU458699:OMY458706 OWQ458699:OWU458706 PGM458699:PGQ458706 PQI458699:PQM458706 QAE458699:QAI458706 QKA458699:QKE458706 QTW458699:QUA458706 RDS458699:RDW458706 RNO458699:RNS458706 RXK458699:RXO458706 SHG458699:SHK458706 SRC458699:SRG458706 TAY458699:TBC458706 TKU458699:TKY458706 TUQ458699:TUU458706 UEM458699:UEQ458706 UOI458699:UOM458706 UYE458699:UYI458706 VIA458699:VIE458706 VRW458699:VSA458706 WBS458699:WBW458706 WLO458699:WLS458706 WVK458699:WVO458706 C524235:G524242 IY524235:JC524242 SU524235:SY524242 ACQ524235:ACU524242 AMM524235:AMQ524242 AWI524235:AWM524242 BGE524235:BGI524242 BQA524235:BQE524242 BZW524235:CAA524242 CJS524235:CJW524242 CTO524235:CTS524242 DDK524235:DDO524242 DNG524235:DNK524242 DXC524235:DXG524242 EGY524235:EHC524242 EQU524235:EQY524242 FAQ524235:FAU524242 FKM524235:FKQ524242 FUI524235:FUM524242 GEE524235:GEI524242 GOA524235:GOE524242 GXW524235:GYA524242 HHS524235:HHW524242 HRO524235:HRS524242 IBK524235:IBO524242 ILG524235:ILK524242 IVC524235:IVG524242 JEY524235:JFC524242 JOU524235:JOY524242 JYQ524235:JYU524242 KIM524235:KIQ524242 KSI524235:KSM524242 LCE524235:LCI524242 LMA524235:LME524242 LVW524235:LWA524242 MFS524235:MFW524242 MPO524235:MPS524242 MZK524235:MZO524242 NJG524235:NJK524242 NTC524235:NTG524242 OCY524235:ODC524242 OMU524235:OMY524242 OWQ524235:OWU524242 PGM524235:PGQ524242 PQI524235:PQM524242 QAE524235:QAI524242 QKA524235:QKE524242 QTW524235:QUA524242 RDS524235:RDW524242 RNO524235:RNS524242 RXK524235:RXO524242 SHG524235:SHK524242 SRC524235:SRG524242 TAY524235:TBC524242 TKU524235:TKY524242 TUQ524235:TUU524242 UEM524235:UEQ524242 UOI524235:UOM524242 UYE524235:UYI524242 VIA524235:VIE524242 VRW524235:VSA524242 WBS524235:WBW524242 WLO524235:WLS524242 WVK524235:WVO524242 C589771:G589778 IY589771:JC589778 SU589771:SY589778 ACQ589771:ACU589778 AMM589771:AMQ589778 AWI589771:AWM589778 BGE589771:BGI589778 BQA589771:BQE589778 BZW589771:CAA589778 CJS589771:CJW589778 CTO589771:CTS589778 DDK589771:DDO589778 DNG589771:DNK589778 DXC589771:DXG589778 EGY589771:EHC589778 EQU589771:EQY589778 FAQ589771:FAU589778 FKM589771:FKQ589778 FUI589771:FUM589778 GEE589771:GEI589778 GOA589771:GOE589778 GXW589771:GYA589778 HHS589771:HHW589778 HRO589771:HRS589778 IBK589771:IBO589778 ILG589771:ILK589778 IVC589771:IVG589778 JEY589771:JFC589778 JOU589771:JOY589778 JYQ589771:JYU589778 KIM589771:KIQ589778 KSI589771:KSM589778 LCE589771:LCI589778 LMA589771:LME589778 LVW589771:LWA589778 MFS589771:MFW589778 MPO589771:MPS589778 MZK589771:MZO589778 NJG589771:NJK589778 NTC589771:NTG589778 OCY589771:ODC589778 OMU589771:OMY589778 OWQ589771:OWU589778 PGM589771:PGQ589778 PQI589771:PQM589778 QAE589771:QAI589778 QKA589771:QKE589778 QTW589771:QUA589778 RDS589771:RDW589778 RNO589771:RNS589778 RXK589771:RXO589778 SHG589771:SHK589778 SRC589771:SRG589778 TAY589771:TBC589778 TKU589771:TKY589778 TUQ589771:TUU589778 UEM589771:UEQ589778 UOI589771:UOM589778 UYE589771:UYI589778 VIA589771:VIE589778 VRW589771:VSA589778 WBS589771:WBW589778 WLO589771:WLS589778 WVK589771:WVO589778 C655307:G655314 IY655307:JC655314 SU655307:SY655314 ACQ655307:ACU655314 AMM655307:AMQ655314 AWI655307:AWM655314 BGE655307:BGI655314 BQA655307:BQE655314 BZW655307:CAA655314 CJS655307:CJW655314 CTO655307:CTS655314 DDK655307:DDO655314 DNG655307:DNK655314 DXC655307:DXG655314 EGY655307:EHC655314 EQU655307:EQY655314 FAQ655307:FAU655314 FKM655307:FKQ655314 FUI655307:FUM655314 GEE655307:GEI655314 GOA655307:GOE655314 GXW655307:GYA655314 HHS655307:HHW655314 HRO655307:HRS655314 IBK655307:IBO655314 ILG655307:ILK655314 IVC655307:IVG655314 JEY655307:JFC655314 JOU655307:JOY655314 JYQ655307:JYU655314 KIM655307:KIQ655314 KSI655307:KSM655314 LCE655307:LCI655314 LMA655307:LME655314 LVW655307:LWA655314 MFS655307:MFW655314 MPO655307:MPS655314 MZK655307:MZO655314 NJG655307:NJK655314 NTC655307:NTG655314 OCY655307:ODC655314 OMU655307:OMY655314 OWQ655307:OWU655314 PGM655307:PGQ655314 PQI655307:PQM655314 QAE655307:QAI655314 QKA655307:QKE655314 QTW655307:QUA655314 RDS655307:RDW655314 RNO655307:RNS655314 RXK655307:RXO655314 SHG655307:SHK655314 SRC655307:SRG655314 TAY655307:TBC655314 TKU655307:TKY655314 TUQ655307:TUU655314 UEM655307:UEQ655314 UOI655307:UOM655314 UYE655307:UYI655314 VIA655307:VIE655314 VRW655307:VSA655314 WBS655307:WBW655314 WLO655307:WLS655314 WVK655307:WVO655314 C720843:G720850 IY720843:JC720850 SU720843:SY720850 ACQ720843:ACU720850 AMM720843:AMQ720850 AWI720843:AWM720850 BGE720843:BGI720850 BQA720843:BQE720850 BZW720843:CAA720850 CJS720843:CJW720850 CTO720843:CTS720850 DDK720843:DDO720850 DNG720843:DNK720850 DXC720843:DXG720850 EGY720843:EHC720850 EQU720843:EQY720850 FAQ720843:FAU720850 FKM720843:FKQ720850 FUI720843:FUM720850 GEE720843:GEI720850 GOA720843:GOE720850 GXW720843:GYA720850 HHS720843:HHW720850 HRO720843:HRS720850 IBK720843:IBO720850 ILG720843:ILK720850 IVC720843:IVG720850 JEY720843:JFC720850 JOU720843:JOY720850 JYQ720843:JYU720850 KIM720843:KIQ720850 KSI720843:KSM720850 LCE720843:LCI720850 LMA720843:LME720850 LVW720843:LWA720850 MFS720843:MFW720850 MPO720843:MPS720850 MZK720843:MZO720850 NJG720843:NJK720850 NTC720843:NTG720850 OCY720843:ODC720850 OMU720843:OMY720850 OWQ720843:OWU720850 PGM720843:PGQ720850 PQI720843:PQM720850 QAE720843:QAI720850 QKA720843:QKE720850 QTW720843:QUA720850 RDS720843:RDW720850 RNO720843:RNS720850 RXK720843:RXO720850 SHG720843:SHK720850 SRC720843:SRG720850 TAY720843:TBC720850 TKU720843:TKY720850 TUQ720843:TUU720850 UEM720843:UEQ720850 UOI720843:UOM720850 UYE720843:UYI720850 VIA720843:VIE720850 VRW720843:VSA720850 WBS720843:WBW720850 WLO720843:WLS720850 WVK720843:WVO720850 C786379:G786386 IY786379:JC786386 SU786379:SY786386 ACQ786379:ACU786386 AMM786379:AMQ786386 AWI786379:AWM786386 BGE786379:BGI786386 BQA786379:BQE786386 BZW786379:CAA786386 CJS786379:CJW786386 CTO786379:CTS786386 DDK786379:DDO786386 DNG786379:DNK786386 DXC786379:DXG786386 EGY786379:EHC786386 EQU786379:EQY786386 FAQ786379:FAU786386 FKM786379:FKQ786386 FUI786379:FUM786386 GEE786379:GEI786386 GOA786379:GOE786386 GXW786379:GYA786386 HHS786379:HHW786386 HRO786379:HRS786386 IBK786379:IBO786386 ILG786379:ILK786386 IVC786379:IVG786386 JEY786379:JFC786386 JOU786379:JOY786386 JYQ786379:JYU786386 KIM786379:KIQ786386 KSI786379:KSM786386 LCE786379:LCI786386 LMA786379:LME786386 LVW786379:LWA786386 MFS786379:MFW786386 MPO786379:MPS786386 MZK786379:MZO786386 NJG786379:NJK786386 NTC786379:NTG786386 OCY786379:ODC786386 OMU786379:OMY786386 OWQ786379:OWU786386 PGM786379:PGQ786386 PQI786379:PQM786386 QAE786379:QAI786386 QKA786379:QKE786386 QTW786379:QUA786386 RDS786379:RDW786386 RNO786379:RNS786386 RXK786379:RXO786386 SHG786379:SHK786386 SRC786379:SRG786386 TAY786379:TBC786386 TKU786379:TKY786386 TUQ786379:TUU786386 UEM786379:UEQ786386 UOI786379:UOM786386 UYE786379:UYI786386 VIA786379:VIE786386 VRW786379:VSA786386 WBS786379:WBW786386 WLO786379:WLS786386 WVK786379:WVO786386 C851915:G851922 IY851915:JC851922 SU851915:SY851922 ACQ851915:ACU851922 AMM851915:AMQ851922 AWI851915:AWM851922 BGE851915:BGI851922 BQA851915:BQE851922 BZW851915:CAA851922 CJS851915:CJW851922 CTO851915:CTS851922 DDK851915:DDO851922 DNG851915:DNK851922 DXC851915:DXG851922 EGY851915:EHC851922 EQU851915:EQY851922 FAQ851915:FAU851922 FKM851915:FKQ851922 FUI851915:FUM851922 GEE851915:GEI851922 GOA851915:GOE851922 GXW851915:GYA851922 HHS851915:HHW851922 HRO851915:HRS851922 IBK851915:IBO851922 ILG851915:ILK851922 IVC851915:IVG851922 JEY851915:JFC851922 JOU851915:JOY851922 JYQ851915:JYU851922 KIM851915:KIQ851922 KSI851915:KSM851922 LCE851915:LCI851922 LMA851915:LME851922 LVW851915:LWA851922 MFS851915:MFW851922 MPO851915:MPS851922 MZK851915:MZO851922 NJG851915:NJK851922 NTC851915:NTG851922 OCY851915:ODC851922 OMU851915:OMY851922 OWQ851915:OWU851922 PGM851915:PGQ851922 PQI851915:PQM851922 QAE851915:QAI851922 QKA851915:QKE851922 QTW851915:QUA851922 RDS851915:RDW851922 RNO851915:RNS851922 RXK851915:RXO851922 SHG851915:SHK851922 SRC851915:SRG851922 TAY851915:TBC851922 TKU851915:TKY851922 TUQ851915:TUU851922 UEM851915:UEQ851922 UOI851915:UOM851922 UYE851915:UYI851922 VIA851915:VIE851922 VRW851915:VSA851922 WBS851915:WBW851922 WLO851915:WLS851922 WVK851915:WVO851922 C917451:G917458 IY917451:JC917458 SU917451:SY917458 ACQ917451:ACU917458 AMM917451:AMQ917458 AWI917451:AWM917458 BGE917451:BGI917458 BQA917451:BQE917458 BZW917451:CAA917458 CJS917451:CJW917458 CTO917451:CTS917458 DDK917451:DDO917458 DNG917451:DNK917458 DXC917451:DXG917458 EGY917451:EHC917458 EQU917451:EQY917458 FAQ917451:FAU917458 FKM917451:FKQ917458 FUI917451:FUM917458 GEE917451:GEI917458 GOA917451:GOE917458 GXW917451:GYA917458 HHS917451:HHW917458 HRO917451:HRS917458 IBK917451:IBO917458 ILG917451:ILK917458 IVC917451:IVG917458 JEY917451:JFC917458 JOU917451:JOY917458 JYQ917451:JYU917458 KIM917451:KIQ917458 KSI917451:KSM917458 LCE917451:LCI917458 LMA917451:LME917458 LVW917451:LWA917458 MFS917451:MFW917458 MPO917451:MPS917458 MZK917451:MZO917458 NJG917451:NJK917458 NTC917451:NTG917458 OCY917451:ODC917458 OMU917451:OMY917458 OWQ917451:OWU917458 PGM917451:PGQ917458 PQI917451:PQM917458 QAE917451:QAI917458 QKA917451:QKE917458 QTW917451:QUA917458 RDS917451:RDW917458 RNO917451:RNS917458 RXK917451:RXO917458 SHG917451:SHK917458 SRC917451:SRG917458 TAY917451:TBC917458 TKU917451:TKY917458 TUQ917451:TUU917458 UEM917451:UEQ917458 UOI917451:UOM917458 UYE917451:UYI917458 VIA917451:VIE917458 VRW917451:VSA917458 WBS917451:WBW917458 WLO917451:WLS917458 WVK917451:WVO917458 C982987:G982994 IY982987:JC982994 SU982987:SY982994 ACQ982987:ACU982994 AMM982987:AMQ982994 AWI982987:AWM982994 BGE982987:BGI982994 BQA982987:BQE982994 BZW982987:CAA982994 CJS982987:CJW982994 CTO982987:CTS982994 DDK982987:DDO982994 DNG982987:DNK982994 DXC982987:DXG982994 EGY982987:EHC982994 EQU982987:EQY982994 FAQ982987:FAU982994 FKM982987:FKQ982994 FUI982987:FUM982994 GEE982987:GEI982994 GOA982987:GOE982994 GXW982987:GYA982994 HHS982987:HHW982994 HRO982987:HRS982994 IBK982987:IBO982994 ILG982987:ILK982994 IVC982987:IVG982994 JEY982987:JFC982994 JOU982987:JOY982994 JYQ982987:JYU982994 KIM982987:KIQ982994 KSI982987:KSM982994 LCE982987:LCI982994 LMA982987:LME982994 LVW982987:LWA982994 MFS982987:MFW982994 MPO982987:MPS982994 MZK982987:MZO982994 NJG982987:NJK982994 NTC982987:NTG982994 OCY982987:ODC982994 OMU982987:OMY982994 OWQ982987:OWU982994 PGM982987:PGQ982994 PQI982987:PQM982994 QAE982987:QAI982994 QKA982987:QKE982994 QTW982987:QUA982994 RDS982987:RDW982994 RNO982987:RNS982994 RXK982987:RXO982994 SHG982987:SHK982994 SRC982987:SRG982994 TAY982987:TBC982994 TKU982987:TKY982994 TUQ982987:TUU982994 UEM982987:UEQ982994 UOI982987:UOM982994 UYE982987:UYI982994 VIA982987:VIE982994 VRW982987:VSA982994 WBS982987:WBW982994 WLO982987:WLS982994 WVK982987:WVO982994 C65496:G65503 IY65496:JC65503 SU65496:SY65503 ACQ65496:ACU65503 AMM65496:AMQ65503 AWI65496:AWM65503 BGE65496:BGI65503 BQA65496:BQE65503 BZW65496:CAA65503 CJS65496:CJW65503 CTO65496:CTS65503 DDK65496:DDO65503 DNG65496:DNK65503 DXC65496:DXG65503 EGY65496:EHC65503 EQU65496:EQY65503 FAQ65496:FAU65503 FKM65496:FKQ65503 FUI65496:FUM65503 GEE65496:GEI65503 GOA65496:GOE65503 GXW65496:GYA65503 HHS65496:HHW65503 HRO65496:HRS65503 IBK65496:IBO65503 ILG65496:ILK65503 IVC65496:IVG65503 JEY65496:JFC65503 JOU65496:JOY65503 JYQ65496:JYU65503 KIM65496:KIQ65503 KSI65496:KSM65503 LCE65496:LCI65503 LMA65496:LME65503 LVW65496:LWA65503 MFS65496:MFW65503 MPO65496:MPS65503 MZK65496:MZO65503 NJG65496:NJK65503 NTC65496:NTG65503 OCY65496:ODC65503 OMU65496:OMY65503 OWQ65496:OWU65503 PGM65496:PGQ65503 PQI65496:PQM65503 QAE65496:QAI65503 QKA65496:QKE65503 QTW65496:QUA65503 RDS65496:RDW65503 RNO65496:RNS65503 RXK65496:RXO65503 SHG65496:SHK65503 SRC65496:SRG65503 TAY65496:TBC65503 TKU65496:TKY65503 TUQ65496:TUU65503 UEM65496:UEQ65503 UOI65496:UOM65503 UYE65496:UYI65503 VIA65496:VIE65503 VRW65496:VSA65503 WBS65496:WBW65503 WLO65496:WLS65503 WVK65496:WVO65503 C131032:G131039 IY131032:JC131039 SU131032:SY131039 ACQ131032:ACU131039 AMM131032:AMQ131039 AWI131032:AWM131039 BGE131032:BGI131039 BQA131032:BQE131039 BZW131032:CAA131039 CJS131032:CJW131039 CTO131032:CTS131039 DDK131032:DDO131039 DNG131032:DNK131039 DXC131032:DXG131039 EGY131032:EHC131039 EQU131032:EQY131039 FAQ131032:FAU131039 FKM131032:FKQ131039 FUI131032:FUM131039 GEE131032:GEI131039 GOA131032:GOE131039 GXW131032:GYA131039 HHS131032:HHW131039 HRO131032:HRS131039 IBK131032:IBO131039 ILG131032:ILK131039 IVC131032:IVG131039 JEY131032:JFC131039 JOU131032:JOY131039 JYQ131032:JYU131039 KIM131032:KIQ131039 KSI131032:KSM131039 LCE131032:LCI131039 LMA131032:LME131039 LVW131032:LWA131039 MFS131032:MFW131039 MPO131032:MPS131039 MZK131032:MZO131039 NJG131032:NJK131039 NTC131032:NTG131039 OCY131032:ODC131039 OMU131032:OMY131039 OWQ131032:OWU131039 PGM131032:PGQ131039 PQI131032:PQM131039 QAE131032:QAI131039 QKA131032:QKE131039 QTW131032:QUA131039 RDS131032:RDW131039 RNO131032:RNS131039 RXK131032:RXO131039 SHG131032:SHK131039 SRC131032:SRG131039 TAY131032:TBC131039 TKU131032:TKY131039 TUQ131032:TUU131039 UEM131032:UEQ131039 UOI131032:UOM131039 UYE131032:UYI131039 VIA131032:VIE131039 VRW131032:VSA131039 WBS131032:WBW131039 WLO131032:WLS131039 WVK131032:WVO131039 C196568:G196575 IY196568:JC196575 SU196568:SY196575 ACQ196568:ACU196575 AMM196568:AMQ196575 AWI196568:AWM196575 BGE196568:BGI196575 BQA196568:BQE196575 BZW196568:CAA196575 CJS196568:CJW196575 CTO196568:CTS196575 DDK196568:DDO196575 DNG196568:DNK196575 DXC196568:DXG196575 EGY196568:EHC196575 EQU196568:EQY196575 FAQ196568:FAU196575 FKM196568:FKQ196575 FUI196568:FUM196575 GEE196568:GEI196575 GOA196568:GOE196575 GXW196568:GYA196575 HHS196568:HHW196575 HRO196568:HRS196575 IBK196568:IBO196575 ILG196568:ILK196575 IVC196568:IVG196575 JEY196568:JFC196575 JOU196568:JOY196575 JYQ196568:JYU196575 KIM196568:KIQ196575 KSI196568:KSM196575 LCE196568:LCI196575 LMA196568:LME196575 LVW196568:LWA196575 MFS196568:MFW196575 MPO196568:MPS196575 MZK196568:MZO196575 NJG196568:NJK196575 NTC196568:NTG196575 OCY196568:ODC196575 OMU196568:OMY196575 OWQ196568:OWU196575 PGM196568:PGQ196575 PQI196568:PQM196575 QAE196568:QAI196575 QKA196568:QKE196575 QTW196568:QUA196575 RDS196568:RDW196575 RNO196568:RNS196575 RXK196568:RXO196575 SHG196568:SHK196575 SRC196568:SRG196575 TAY196568:TBC196575 TKU196568:TKY196575 TUQ196568:TUU196575 UEM196568:UEQ196575 UOI196568:UOM196575 UYE196568:UYI196575 VIA196568:VIE196575 VRW196568:VSA196575 WBS196568:WBW196575 WLO196568:WLS196575 WVK196568:WVO196575 C262104:G262111 IY262104:JC262111 SU262104:SY262111 ACQ262104:ACU262111 AMM262104:AMQ262111 AWI262104:AWM262111 BGE262104:BGI262111 BQA262104:BQE262111 BZW262104:CAA262111 CJS262104:CJW262111 CTO262104:CTS262111 DDK262104:DDO262111 DNG262104:DNK262111 DXC262104:DXG262111 EGY262104:EHC262111 EQU262104:EQY262111 FAQ262104:FAU262111 FKM262104:FKQ262111 FUI262104:FUM262111 GEE262104:GEI262111 GOA262104:GOE262111 GXW262104:GYA262111 HHS262104:HHW262111 HRO262104:HRS262111 IBK262104:IBO262111 ILG262104:ILK262111 IVC262104:IVG262111 JEY262104:JFC262111 JOU262104:JOY262111 JYQ262104:JYU262111 KIM262104:KIQ262111 KSI262104:KSM262111 LCE262104:LCI262111 LMA262104:LME262111 LVW262104:LWA262111 MFS262104:MFW262111 MPO262104:MPS262111 MZK262104:MZO262111 NJG262104:NJK262111 NTC262104:NTG262111 OCY262104:ODC262111 OMU262104:OMY262111 OWQ262104:OWU262111 PGM262104:PGQ262111 PQI262104:PQM262111 QAE262104:QAI262111 QKA262104:QKE262111 QTW262104:QUA262111 RDS262104:RDW262111 RNO262104:RNS262111 RXK262104:RXO262111 SHG262104:SHK262111 SRC262104:SRG262111 TAY262104:TBC262111 TKU262104:TKY262111 TUQ262104:TUU262111 UEM262104:UEQ262111 UOI262104:UOM262111 UYE262104:UYI262111 VIA262104:VIE262111 VRW262104:VSA262111 WBS262104:WBW262111 WLO262104:WLS262111 WVK262104:WVO262111 C327640:G327647 IY327640:JC327647 SU327640:SY327647 ACQ327640:ACU327647 AMM327640:AMQ327647 AWI327640:AWM327647 BGE327640:BGI327647 BQA327640:BQE327647 BZW327640:CAA327647 CJS327640:CJW327647 CTO327640:CTS327647 DDK327640:DDO327647 DNG327640:DNK327647 DXC327640:DXG327647 EGY327640:EHC327647 EQU327640:EQY327647 FAQ327640:FAU327647 FKM327640:FKQ327647 FUI327640:FUM327647 GEE327640:GEI327647 GOA327640:GOE327647 GXW327640:GYA327647 HHS327640:HHW327647 HRO327640:HRS327647 IBK327640:IBO327647 ILG327640:ILK327647 IVC327640:IVG327647 JEY327640:JFC327647 JOU327640:JOY327647 JYQ327640:JYU327647 KIM327640:KIQ327647 KSI327640:KSM327647 LCE327640:LCI327647 LMA327640:LME327647 LVW327640:LWA327647 MFS327640:MFW327647 MPO327640:MPS327647 MZK327640:MZO327647 NJG327640:NJK327647 NTC327640:NTG327647 OCY327640:ODC327647 OMU327640:OMY327647 OWQ327640:OWU327647 PGM327640:PGQ327647 PQI327640:PQM327647 QAE327640:QAI327647 QKA327640:QKE327647 QTW327640:QUA327647 RDS327640:RDW327647 RNO327640:RNS327647 RXK327640:RXO327647 SHG327640:SHK327647 SRC327640:SRG327647 TAY327640:TBC327647 TKU327640:TKY327647 TUQ327640:TUU327647 UEM327640:UEQ327647 UOI327640:UOM327647 UYE327640:UYI327647 VIA327640:VIE327647 VRW327640:VSA327647 WBS327640:WBW327647 WLO327640:WLS327647 WVK327640:WVO327647 C393176:G393183 IY393176:JC393183 SU393176:SY393183 ACQ393176:ACU393183 AMM393176:AMQ393183 AWI393176:AWM393183 BGE393176:BGI393183 BQA393176:BQE393183 BZW393176:CAA393183 CJS393176:CJW393183 CTO393176:CTS393183 DDK393176:DDO393183 DNG393176:DNK393183 DXC393176:DXG393183 EGY393176:EHC393183 EQU393176:EQY393183 FAQ393176:FAU393183 FKM393176:FKQ393183 FUI393176:FUM393183 GEE393176:GEI393183 GOA393176:GOE393183 GXW393176:GYA393183 HHS393176:HHW393183 HRO393176:HRS393183 IBK393176:IBO393183 ILG393176:ILK393183 IVC393176:IVG393183 JEY393176:JFC393183 JOU393176:JOY393183 JYQ393176:JYU393183 KIM393176:KIQ393183 KSI393176:KSM393183 LCE393176:LCI393183 LMA393176:LME393183 LVW393176:LWA393183 MFS393176:MFW393183 MPO393176:MPS393183 MZK393176:MZO393183 NJG393176:NJK393183 NTC393176:NTG393183 OCY393176:ODC393183 OMU393176:OMY393183 OWQ393176:OWU393183 PGM393176:PGQ393183 PQI393176:PQM393183 QAE393176:QAI393183 QKA393176:QKE393183 QTW393176:QUA393183 RDS393176:RDW393183 RNO393176:RNS393183 RXK393176:RXO393183 SHG393176:SHK393183 SRC393176:SRG393183 TAY393176:TBC393183 TKU393176:TKY393183 TUQ393176:TUU393183 UEM393176:UEQ393183 UOI393176:UOM393183 UYE393176:UYI393183 VIA393176:VIE393183 VRW393176:VSA393183 WBS393176:WBW393183 WLO393176:WLS393183 WVK393176:WVO393183 C458712:G458719 IY458712:JC458719 SU458712:SY458719 ACQ458712:ACU458719 AMM458712:AMQ458719 AWI458712:AWM458719 BGE458712:BGI458719 BQA458712:BQE458719 BZW458712:CAA458719 CJS458712:CJW458719 CTO458712:CTS458719 DDK458712:DDO458719 DNG458712:DNK458719 DXC458712:DXG458719 EGY458712:EHC458719 EQU458712:EQY458719 FAQ458712:FAU458719 FKM458712:FKQ458719 FUI458712:FUM458719 GEE458712:GEI458719 GOA458712:GOE458719 GXW458712:GYA458719 HHS458712:HHW458719 HRO458712:HRS458719 IBK458712:IBO458719 ILG458712:ILK458719 IVC458712:IVG458719 JEY458712:JFC458719 JOU458712:JOY458719 JYQ458712:JYU458719 KIM458712:KIQ458719 KSI458712:KSM458719 LCE458712:LCI458719 LMA458712:LME458719 LVW458712:LWA458719 MFS458712:MFW458719 MPO458712:MPS458719 MZK458712:MZO458719 NJG458712:NJK458719 NTC458712:NTG458719 OCY458712:ODC458719 OMU458712:OMY458719 OWQ458712:OWU458719 PGM458712:PGQ458719 PQI458712:PQM458719 QAE458712:QAI458719 QKA458712:QKE458719 QTW458712:QUA458719 RDS458712:RDW458719 RNO458712:RNS458719 RXK458712:RXO458719 SHG458712:SHK458719 SRC458712:SRG458719 TAY458712:TBC458719 TKU458712:TKY458719 TUQ458712:TUU458719 UEM458712:UEQ458719 UOI458712:UOM458719 UYE458712:UYI458719 VIA458712:VIE458719 VRW458712:VSA458719 WBS458712:WBW458719 WLO458712:WLS458719 WVK458712:WVO458719 C524248:G524255 IY524248:JC524255 SU524248:SY524255 ACQ524248:ACU524255 AMM524248:AMQ524255 AWI524248:AWM524255 BGE524248:BGI524255 BQA524248:BQE524255 BZW524248:CAA524255 CJS524248:CJW524255 CTO524248:CTS524255 DDK524248:DDO524255 DNG524248:DNK524255 DXC524248:DXG524255 EGY524248:EHC524255 EQU524248:EQY524255 FAQ524248:FAU524255 FKM524248:FKQ524255 FUI524248:FUM524255 GEE524248:GEI524255 GOA524248:GOE524255 GXW524248:GYA524255 HHS524248:HHW524255 HRO524248:HRS524255 IBK524248:IBO524255 ILG524248:ILK524255 IVC524248:IVG524255 JEY524248:JFC524255 JOU524248:JOY524255 JYQ524248:JYU524255 KIM524248:KIQ524255 KSI524248:KSM524255 LCE524248:LCI524255 LMA524248:LME524255 LVW524248:LWA524255 MFS524248:MFW524255 MPO524248:MPS524255 MZK524248:MZO524255 NJG524248:NJK524255 NTC524248:NTG524255 OCY524248:ODC524255 OMU524248:OMY524255 OWQ524248:OWU524255 PGM524248:PGQ524255 PQI524248:PQM524255 QAE524248:QAI524255 QKA524248:QKE524255 QTW524248:QUA524255 RDS524248:RDW524255 RNO524248:RNS524255 RXK524248:RXO524255 SHG524248:SHK524255 SRC524248:SRG524255 TAY524248:TBC524255 TKU524248:TKY524255 TUQ524248:TUU524255 UEM524248:UEQ524255 UOI524248:UOM524255 UYE524248:UYI524255 VIA524248:VIE524255 VRW524248:VSA524255 WBS524248:WBW524255 WLO524248:WLS524255 WVK524248:WVO524255 C589784:G589791 IY589784:JC589791 SU589784:SY589791 ACQ589784:ACU589791 AMM589784:AMQ589791 AWI589784:AWM589791 BGE589784:BGI589791 BQA589784:BQE589791 BZW589784:CAA589791 CJS589784:CJW589791 CTO589784:CTS589791 DDK589784:DDO589791 DNG589784:DNK589791 DXC589784:DXG589791 EGY589784:EHC589791 EQU589784:EQY589791 FAQ589784:FAU589791 FKM589784:FKQ589791 FUI589784:FUM589791 GEE589784:GEI589791 GOA589784:GOE589791 GXW589784:GYA589791 HHS589784:HHW589791 HRO589784:HRS589791 IBK589784:IBO589791 ILG589784:ILK589791 IVC589784:IVG589791 JEY589784:JFC589791 JOU589784:JOY589791 JYQ589784:JYU589791 KIM589784:KIQ589791 KSI589784:KSM589791 LCE589784:LCI589791 LMA589784:LME589791 LVW589784:LWA589791 MFS589784:MFW589791 MPO589784:MPS589791 MZK589784:MZO589791 NJG589784:NJK589791 NTC589784:NTG589791 OCY589784:ODC589791 OMU589784:OMY589791 OWQ589784:OWU589791 PGM589784:PGQ589791 PQI589784:PQM589791 QAE589784:QAI589791 QKA589784:QKE589791 QTW589784:QUA589791 RDS589784:RDW589791 RNO589784:RNS589791 RXK589784:RXO589791 SHG589784:SHK589791 SRC589784:SRG589791 TAY589784:TBC589791 TKU589784:TKY589791 TUQ589784:TUU589791 UEM589784:UEQ589791 UOI589784:UOM589791 UYE589784:UYI589791 VIA589784:VIE589791 VRW589784:VSA589791 WBS589784:WBW589791 WLO589784:WLS589791 WVK589784:WVO589791 C655320:G655327 IY655320:JC655327 SU655320:SY655327 ACQ655320:ACU655327 AMM655320:AMQ655327 AWI655320:AWM655327 BGE655320:BGI655327 BQA655320:BQE655327 BZW655320:CAA655327 CJS655320:CJW655327 CTO655320:CTS655327 DDK655320:DDO655327 DNG655320:DNK655327 DXC655320:DXG655327 EGY655320:EHC655327 EQU655320:EQY655327 FAQ655320:FAU655327 FKM655320:FKQ655327 FUI655320:FUM655327 GEE655320:GEI655327 GOA655320:GOE655327 GXW655320:GYA655327 HHS655320:HHW655327 HRO655320:HRS655327 IBK655320:IBO655327 ILG655320:ILK655327 IVC655320:IVG655327 JEY655320:JFC655327 JOU655320:JOY655327 JYQ655320:JYU655327 KIM655320:KIQ655327 KSI655320:KSM655327 LCE655320:LCI655327 LMA655320:LME655327 LVW655320:LWA655327 MFS655320:MFW655327 MPO655320:MPS655327 MZK655320:MZO655327 NJG655320:NJK655327 NTC655320:NTG655327 OCY655320:ODC655327 OMU655320:OMY655327 OWQ655320:OWU655327 PGM655320:PGQ655327 PQI655320:PQM655327 QAE655320:QAI655327 QKA655320:QKE655327 QTW655320:QUA655327 RDS655320:RDW655327 RNO655320:RNS655327 RXK655320:RXO655327 SHG655320:SHK655327 SRC655320:SRG655327 TAY655320:TBC655327 TKU655320:TKY655327 TUQ655320:TUU655327 UEM655320:UEQ655327 UOI655320:UOM655327 UYE655320:UYI655327 VIA655320:VIE655327 VRW655320:VSA655327 WBS655320:WBW655327 WLO655320:WLS655327 WVK655320:WVO655327 C720856:G720863 IY720856:JC720863 SU720856:SY720863 ACQ720856:ACU720863 AMM720856:AMQ720863 AWI720856:AWM720863 BGE720856:BGI720863 BQA720856:BQE720863 BZW720856:CAA720863 CJS720856:CJW720863 CTO720856:CTS720863 DDK720856:DDO720863 DNG720856:DNK720863 DXC720856:DXG720863 EGY720856:EHC720863 EQU720856:EQY720863 FAQ720856:FAU720863 FKM720856:FKQ720863 FUI720856:FUM720863 GEE720856:GEI720863 GOA720856:GOE720863 GXW720856:GYA720863 HHS720856:HHW720863 HRO720856:HRS720863 IBK720856:IBO720863 ILG720856:ILK720863 IVC720856:IVG720863 JEY720856:JFC720863 JOU720856:JOY720863 JYQ720856:JYU720863 KIM720856:KIQ720863 KSI720856:KSM720863 LCE720856:LCI720863 LMA720856:LME720863 LVW720856:LWA720863 MFS720856:MFW720863 MPO720856:MPS720863 MZK720856:MZO720863 NJG720856:NJK720863 NTC720856:NTG720863 OCY720856:ODC720863 OMU720856:OMY720863 OWQ720856:OWU720863 PGM720856:PGQ720863 PQI720856:PQM720863 QAE720856:QAI720863 QKA720856:QKE720863 QTW720856:QUA720863 RDS720856:RDW720863 RNO720856:RNS720863 RXK720856:RXO720863 SHG720856:SHK720863 SRC720856:SRG720863 TAY720856:TBC720863 TKU720856:TKY720863 TUQ720856:TUU720863 UEM720856:UEQ720863 UOI720856:UOM720863 UYE720856:UYI720863 VIA720856:VIE720863 VRW720856:VSA720863 WBS720856:WBW720863 WLO720856:WLS720863 WVK720856:WVO720863 C786392:G786399 IY786392:JC786399 SU786392:SY786399 ACQ786392:ACU786399 AMM786392:AMQ786399 AWI786392:AWM786399 BGE786392:BGI786399 BQA786392:BQE786399 BZW786392:CAA786399 CJS786392:CJW786399 CTO786392:CTS786399 DDK786392:DDO786399 DNG786392:DNK786399 DXC786392:DXG786399 EGY786392:EHC786399 EQU786392:EQY786399 FAQ786392:FAU786399 FKM786392:FKQ786399 FUI786392:FUM786399 GEE786392:GEI786399 GOA786392:GOE786399 GXW786392:GYA786399 HHS786392:HHW786399 HRO786392:HRS786399 IBK786392:IBO786399 ILG786392:ILK786399 IVC786392:IVG786399 JEY786392:JFC786399 JOU786392:JOY786399 JYQ786392:JYU786399 KIM786392:KIQ786399 KSI786392:KSM786399 LCE786392:LCI786399 LMA786392:LME786399 LVW786392:LWA786399 MFS786392:MFW786399 MPO786392:MPS786399 MZK786392:MZO786399 NJG786392:NJK786399 NTC786392:NTG786399 OCY786392:ODC786399 OMU786392:OMY786399 OWQ786392:OWU786399 PGM786392:PGQ786399 PQI786392:PQM786399 QAE786392:QAI786399 QKA786392:QKE786399 QTW786392:QUA786399 RDS786392:RDW786399 RNO786392:RNS786399 RXK786392:RXO786399 SHG786392:SHK786399 SRC786392:SRG786399 TAY786392:TBC786399 TKU786392:TKY786399 TUQ786392:TUU786399 UEM786392:UEQ786399 UOI786392:UOM786399 UYE786392:UYI786399 VIA786392:VIE786399 VRW786392:VSA786399 WBS786392:WBW786399 WLO786392:WLS786399 WVK786392:WVO786399 C851928:G851935 IY851928:JC851935 SU851928:SY851935 ACQ851928:ACU851935 AMM851928:AMQ851935 AWI851928:AWM851935 BGE851928:BGI851935 BQA851928:BQE851935 BZW851928:CAA851935 CJS851928:CJW851935 CTO851928:CTS851935 DDK851928:DDO851935 DNG851928:DNK851935 DXC851928:DXG851935 EGY851928:EHC851935 EQU851928:EQY851935 FAQ851928:FAU851935 FKM851928:FKQ851935 FUI851928:FUM851935 GEE851928:GEI851935 GOA851928:GOE851935 GXW851928:GYA851935 HHS851928:HHW851935 HRO851928:HRS851935 IBK851928:IBO851935 ILG851928:ILK851935 IVC851928:IVG851935 JEY851928:JFC851935 JOU851928:JOY851935 JYQ851928:JYU851935 KIM851928:KIQ851935 KSI851928:KSM851935 LCE851928:LCI851935 LMA851928:LME851935 LVW851928:LWA851935 MFS851928:MFW851935 MPO851928:MPS851935 MZK851928:MZO851935 NJG851928:NJK851935 NTC851928:NTG851935 OCY851928:ODC851935 OMU851928:OMY851935 OWQ851928:OWU851935 PGM851928:PGQ851935 PQI851928:PQM851935 QAE851928:QAI851935 QKA851928:QKE851935 QTW851928:QUA851935 RDS851928:RDW851935 RNO851928:RNS851935 RXK851928:RXO851935 SHG851928:SHK851935 SRC851928:SRG851935 TAY851928:TBC851935 TKU851928:TKY851935 TUQ851928:TUU851935 UEM851928:UEQ851935 UOI851928:UOM851935 UYE851928:UYI851935 VIA851928:VIE851935 VRW851928:VSA851935 WBS851928:WBW851935 WLO851928:WLS851935 WVK851928:WVO851935 C917464:G917471 IY917464:JC917471 SU917464:SY917471 ACQ917464:ACU917471 AMM917464:AMQ917471 AWI917464:AWM917471 BGE917464:BGI917471 BQA917464:BQE917471 BZW917464:CAA917471 CJS917464:CJW917471 CTO917464:CTS917471 DDK917464:DDO917471 DNG917464:DNK917471 DXC917464:DXG917471 EGY917464:EHC917471 EQU917464:EQY917471 FAQ917464:FAU917471 FKM917464:FKQ917471 FUI917464:FUM917471 GEE917464:GEI917471 GOA917464:GOE917471 GXW917464:GYA917471 HHS917464:HHW917471 HRO917464:HRS917471 IBK917464:IBO917471 ILG917464:ILK917471 IVC917464:IVG917471 JEY917464:JFC917471 JOU917464:JOY917471 JYQ917464:JYU917471 KIM917464:KIQ917471 KSI917464:KSM917471 LCE917464:LCI917471 LMA917464:LME917471 LVW917464:LWA917471 MFS917464:MFW917471 MPO917464:MPS917471 MZK917464:MZO917471 NJG917464:NJK917471 NTC917464:NTG917471 OCY917464:ODC917471 OMU917464:OMY917471 OWQ917464:OWU917471 PGM917464:PGQ917471 PQI917464:PQM917471 QAE917464:QAI917471 QKA917464:QKE917471 QTW917464:QUA917471 RDS917464:RDW917471 RNO917464:RNS917471 RXK917464:RXO917471 SHG917464:SHK917471 SRC917464:SRG917471 TAY917464:TBC917471 TKU917464:TKY917471 TUQ917464:TUU917471 UEM917464:UEQ917471 UOI917464:UOM917471 UYE917464:UYI917471 VIA917464:VIE917471 VRW917464:VSA917471 WBS917464:WBW917471 WLO917464:WLS917471 WVK917464:WVO917471 C983000:G983007 IY983000:JC983007 SU983000:SY983007 ACQ983000:ACU983007 AMM983000:AMQ983007 AWI983000:AWM983007 BGE983000:BGI983007 BQA983000:BQE983007 BZW983000:CAA983007 CJS983000:CJW983007 CTO983000:CTS983007 DDK983000:DDO983007 DNG983000:DNK983007 DXC983000:DXG983007 EGY983000:EHC983007 EQU983000:EQY983007 FAQ983000:FAU983007 FKM983000:FKQ983007 FUI983000:FUM983007 GEE983000:GEI983007 GOA983000:GOE983007 GXW983000:GYA983007 HHS983000:HHW983007 HRO983000:HRS983007 IBK983000:IBO983007 ILG983000:ILK983007 IVC983000:IVG983007 JEY983000:JFC983007 JOU983000:JOY983007 JYQ983000:JYU983007 KIM983000:KIQ983007 KSI983000:KSM983007 LCE983000:LCI983007 LMA983000:LME983007 LVW983000:LWA983007 MFS983000:MFW983007 MPO983000:MPS983007 MZK983000:MZO983007 NJG983000:NJK983007 NTC983000:NTG983007 OCY983000:ODC983007 OMU983000:OMY983007 OWQ983000:OWU983007 PGM983000:PGQ983007 PQI983000:PQM983007 QAE983000:QAI983007 QKA983000:QKE983007 QTW983000:QUA983007 RDS983000:RDW983007 RNO983000:RNS983007 RXK983000:RXO983007 SHG983000:SHK983007 SRC983000:SRG983007 TAY983000:TBC983007 TKU983000:TKY983007 TUQ983000:TUU983007 UEM983000:UEQ983007 UOI983000:UOM983007 UYE983000:UYI983007 VIA983000:VIE983007 VRW983000:VSA983007 WBS983000:WBW983007 WLO983000:WLS983007 WVK983000:WVO983007 C65561:G65568 IY65561:JC65568 SU65561:SY65568 ACQ65561:ACU65568 AMM65561:AMQ65568 AWI65561:AWM65568 BGE65561:BGI65568 BQA65561:BQE65568 BZW65561:CAA65568 CJS65561:CJW65568 CTO65561:CTS65568 DDK65561:DDO65568 DNG65561:DNK65568 DXC65561:DXG65568 EGY65561:EHC65568 EQU65561:EQY65568 FAQ65561:FAU65568 FKM65561:FKQ65568 FUI65561:FUM65568 GEE65561:GEI65568 GOA65561:GOE65568 GXW65561:GYA65568 HHS65561:HHW65568 HRO65561:HRS65568 IBK65561:IBO65568 ILG65561:ILK65568 IVC65561:IVG65568 JEY65561:JFC65568 JOU65561:JOY65568 JYQ65561:JYU65568 KIM65561:KIQ65568 KSI65561:KSM65568 LCE65561:LCI65568 LMA65561:LME65568 LVW65561:LWA65568 MFS65561:MFW65568 MPO65561:MPS65568 MZK65561:MZO65568 NJG65561:NJK65568 NTC65561:NTG65568 OCY65561:ODC65568 OMU65561:OMY65568 OWQ65561:OWU65568 PGM65561:PGQ65568 PQI65561:PQM65568 QAE65561:QAI65568 QKA65561:QKE65568 QTW65561:QUA65568 RDS65561:RDW65568 RNO65561:RNS65568 RXK65561:RXO65568 SHG65561:SHK65568 SRC65561:SRG65568 TAY65561:TBC65568 TKU65561:TKY65568 TUQ65561:TUU65568 UEM65561:UEQ65568 UOI65561:UOM65568 UYE65561:UYI65568 VIA65561:VIE65568 VRW65561:VSA65568 WBS65561:WBW65568 WLO65561:WLS65568 WVK65561:WVO65568 C131097:G131104 IY131097:JC131104 SU131097:SY131104 ACQ131097:ACU131104 AMM131097:AMQ131104 AWI131097:AWM131104 BGE131097:BGI131104 BQA131097:BQE131104 BZW131097:CAA131104 CJS131097:CJW131104 CTO131097:CTS131104 DDK131097:DDO131104 DNG131097:DNK131104 DXC131097:DXG131104 EGY131097:EHC131104 EQU131097:EQY131104 FAQ131097:FAU131104 FKM131097:FKQ131104 FUI131097:FUM131104 GEE131097:GEI131104 GOA131097:GOE131104 GXW131097:GYA131104 HHS131097:HHW131104 HRO131097:HRS131104 IBK131097:IBO131104 ILG131097:ILK131104 IVC131097:IVG131104 JEY131097:JFC131104 JOU131097:JOY131104 JYQ131097:JYU131104 KIM131097:KIQ131104 KSI131097:KSM131104 LCE131097:LCI131104 LMA131097:LME131104 LVW131097:LWA131104 MFS131097:MFW131104 MPO131097:MPS131104 MZK131097:MZO131104 NJG131097:NJK131104 NTC131097:NTG131104 OCY131097:ODC131104 OMU131097:OMY131104 OWQ131097:OWU131104 PGM131097:PGQ131104 PQI131097:PQM131104 QAE131097:QAI131104 QKA131097:QKE131104 QTW131097:QUA131104 RDS131097:RDW131104 RNO131097:RNS131104 RXK131097:RXO131104 SHG131097:SHK131104 SRC131097:SRG131104 TAY131097:TBC131104 TKU131097:TKY131104 TUQ131097:TUU131104 UEM131097:UEQ131104 UOI131097:UOM131104 UYE131097:UYI131104 VIA131097:VIE131104 VRW131097:VSA131104 WBS131097:WBW131104 WLO131097:WLS131104 WVK131097:WVO131104 C196633:G196640 IY196633:JC196640 SU196633:SY196640 ACQ196633:ACU196640 AMM196633:AMQ196640 AWI196633:AWM196640 BGE196633:BGI196640 BQA196633:BQE196640 BZW196633:CAA196640 CJS196633:CJW196640 CTO196633:CTS196640 DDK196633:DDO196640 DNG196633:DNK196640 DXC196633:DXG196640 EGY196633:EHC196640 EQU196633:EQY196640 FAQ196633:FAU196640 FKM196633:FKQ196640 FUI196633:FUM196640 GEE196633:GEI196640 GOA196633:GOE196640 GXW196633:GYA196640 HHS196633:HHW196640 HRO196633:HRS196640 IBK196633:IBO196640 ILG196633:ILK196640 IVC196633:IVG196640 JEY196633:JFC196640 JOU196633:JOY196640 JYQ196633:JYU196640 KIM196633:KIQ196640 KSI196633:KSM196640 LCE196633:LCI196640 LMA196633:LME196640 LVW196633:LWA196640 MFS196633:MFW196640 MPO196633:MPS196640 MZK196633:MZO196640 NJG196633:NJK196640 NTC196633:NTG196640 OCY196633:ODC196640 OMU196633:OMY196640 OWQ196633:OWU196640 PGM196633:PGQ196640 PQI196633:PQM196640 QAE196633:QAI196640 QKA196633:QKE196640 QTW196633:QUA196640 RDS196633:RDW196640 RNO196633:RNS196640 RXK196633:RXO196640 SHG196633:SHK196640 SRC196633:SRG196640 TAY196633:TBC196640 TKU196633:TKY196640 TUQ196633:TUU196640 UEM196633:UEQ196640 UOI196633:UOM196640 UYE196633:UYI196640 VIA196633:VIE196640 VRW196633:VSA196640 WBS196633:WBW196640 WLO196633:WLS196640 WVK196633:WVO196640 C262169:G262176 IY262169:JC262176 SU262169:SY262176 ACQ262169:ACU262176 AMM262169:AMQ262176 AWI262169:AWM262176 BGE262169:BGI262176 BQA262169:BQE262176 BZW262169:CAA262176 CJS262169:CJW262176 CTO262169:CTS262176 DDK262169:DDO262176 DNG262169:DNK262176 DXC262169:DXG262176 EGY262169:EHC262176 EQU262169:EQY262176 FAQ262169:FAU262176 FKM262169:FKQ262176 FUI262169:FUM262176 GEE262169:GEI262176 GOA262169:GOE262176 GXW262169:GYA262176 HHS262169:HHW262176 HRO262169:HRS262176 IBK262169:IBO262176 ILG262169:ILK262176 IVC262169:IVG262176 JEY262169:JFC262176 JOU262169:JOY262176 JYQ262169:JYU262176 KIM262169:KIQ262176 KSI262169:KSM262176 LCE262169:LCI262176 LMA262169:LME262176 LVW262169:LWA262176 MFS262169:MFW262176 MPO262169:MPS262176 MZK262169:MZO262176 NJG262169:NJK262176 NTC262169:NTG262176 OCY262169:ODC262176 OMU262169:OMY262176 OWQ262169:OWU262176 PGM262169:PGQ262176 PQI262169:PQM262176 QAE262169:QAI262176 QKA262169:QKE262176 QTW262169:QUA262176 RDS262169:RDW262176 RNO262169:RNS262176 RXK262169:RXO262176 SHG262169:SHK262176 SRC262169:SRG262176 TAY262169:TBC262176 TKU262169:TKY262176 TUQ262169:TUU262176 UEM262169:UEQ262176 UOI262169:UOM262176 UYE262169:UYI262176 VIA262169:VIE262176 VRW262169:VSA262176 WBS262169:WBW262176 WLO262169:WLS262176 WVK262169:WVO262176 C327705:G327712 IY327705:JC327712 SU327705:SY327712 ACQ327705:ACU327712 AMM327705:AMQ327712 AWI327705:AWM327712 BGE327705:BGI327712 BQA327705:BQE327712 BZW327705:CAA327712 CJS327705:CJW327712 CTO327705:CTS327712 DDK327705:DDO327712 DNG327705:DNK327712 DXC327705:DXG327712 EGY327705:EHC327712 EQU327705:EQY327712 FAQ327705:FAU327712 FKM327705:FKQ327712 FUI327705:FUM327712 GEE327705:GEI327712 GOA327705:GOE327712 GXW327705:GYA327712 HHS327705:HHW327712 HRO327705:HRS327712 IBK327705:IBO327712 ILG327705:ILK327712 IVC327705:IVG327712 JEY327705:JFC327712 JOU327705:JOY327712 JYQ327705:JYU327712 KIM327705:KIQ327712 KSI327705:KSM327712 LCE327705:LCI327712 LMA327705:LME327712 LVW327705:LWA327712 MFS327705:MFW327712 MPO327705:MPS327712 MZK327705:MZO327712 NJG327705:NJK327712 NTC327705:NTG327712 OCY327705:ODC327712 OMU327705:OMY327712 OWQ327705:OWU327712 PGM327705:PGQ327712 PQI327705:PQM327712 QAE327705:QAI327712 QKA327705:QKE327712 QTW327705:QUA327712 RDS327705:RDW327712 RNO327705:RNS327712 RXK327705:RXO327712 SHG327705:SHK327712 SRC327705:SRG327712 TAY327705:TBC327712 TKU327705:TKY327712 TUQ327705:TUU327712 UEM327705:UEQ327712 UOI327705:UOM327712 UYE327705:UYI327712 VIA327705:VIE327712 VRW327705:VSA327712 WBS327705:WBW327712 WLO327705:WLS327712 WVK327705:WVO327712 C393241:G393248 IY393241:JC393248 SU393241:SY393248 ACQ393241:ACU393248 AMM393241:AMQ393248 AWI393241:AWM393248 BGE393241:BGI393248 BQA393241:BQE393248 BZW393241:CAA393248 CJS393241:CJW393248 CTO393241:CTS393248 DDK393241:DDO393248 DNG393241:DNK393248 DXC393241:DXG393248 EGY393241:EHC393248 EQU393241:EQY393248 FAQ393241:FAU393248 FKM393241:FKQ393248 FUI393241:FUM393248 GEE393241:GEI393248 GOA393241:GOE393248 GXW393241:GYA393248 HHS393241:HHW393248 HRO393241:HRS393248 IBK393241:IBO393248 ILG393241:ILK393248 IVC393241:IVG393248 JEY393241:JFC393248 JOU393241:JOY393248 JYQ393241:JYU393248 KIM393241:KIQ393248 KSI393241:KSM393248 LCE393241:LCI393248 LMA393241:LME393248 LVW393241:LWA393248 MFS393241:MFW393248 MPO393241:MPS393248 MZK393241:MZO393248 NJG393241:NJK393248 NTC393241:NTG393248 OCY393241:ODC393248 OMU393241:OMY393248 OWQ393241:OWU393248 PGM393241:PGQ393248 PQI393241:PQM393248 QAE393241:QAI393248 QKA393241:QKE393248 QTW393241:QUA393248 RDS393241:RDW393248 RNO393241:RNS393248 RXK393241:RXO393248 SHG393241:SHK393248 SRC393241:SRG393248 TAY393241:TBC393248 TKU393241:TKY393248 TUQ393241:TUU393248 UEM393241:UEQ393248 UOI393241:UOM393248 UYE393241:UYI393248 VIA393241:VIE393248 VRW393241:VSA393248 WBS393241:WBW393248 WLO393241:WLS393248 WVK393241:WVO393248 C458777:G458784 IY458777:JC458784 SU458777:SY458784 ACQ458777:ACU458784 AMM458777:AMQ458784 AWI458777:AWM458784 BGE458777:BGI458784 BQA458777:BQE458784 BZW458777:CAA458784 CJS458777:CJW458784 CTO458777:CTS458784 DDK458777:DDO458784 DNG458777:DNK458784 DXC458777:DXG458784 EGY458777:EHC458784 EQU458777:EQY458784 FAQ458777:FAU458784 FKM458777:FKQ458784 FUI458777:FUM458784 GEE458777:GEI458784 GOA458777:GOE458784 GXW458777:GYA458784 HHS458777:HHW458784 HRO458777:HRS458784 IBK458777:IBO458784 ILG458777:ILK458784 IVC458777:IVG458784 JEY458777:JFC458784 JOU458777:JOY458784 JYQ458777:JYU458784 KIM458777:KIQ458784 KSI458777:KSM458784 LCE458777:LCI458784 LMA458777:LME458784 LVW458777:LWA458784 MFS458777:MFW458784 MPO458777:MPS458784 MZK458777:MZO458784 NJG458777:NJK458784 NTC458777:NTG458784 OCY458777:ODC458784 OMU458777:OMY458784 OWQ458777:OWU458784 PGM458777:PGQ458784 PQI458777:PQM458784 QAE458777:QAI458784 QKA458777:QKE458784 QTW458777:QUA458784 RDS458777:RDW458784 RNO458777:RNS458784 RXK458777:RXO458784 SHG458777:SHK458784 SRC458777:SRG458784 TAY458777:TBC458784 TKU458777:TKY458784 TUQ458777:TUU458784 UEM458777:UEQ458784 UOI458777:UOM458784 UYE458777:UYI458784 VIA458777:VIE458784 VRW458777:VSA458784 WBS458777:WBW458784 WLO458777:WLS458784 WVK458777:WVO458784 C524313:G524320 IY524313:JC524320 SU524313:SY524320 ACQ524313:ACU524320 AMM524313:AMQ524320 AWI524313:AWM524320 BGE524313:BGI524320 BQA524313:BQE524320 BZW524313:CAA524320 CJS524313:CJW524320 CTO524313:CTS524320 DDK524313:DDO524320 DNG524313:DNK524320 DXC524313:DXG524320 EGY524313:EHC524320 EQU524313:EQY524320 FAQ524313:FAU524320 FKM524313:FKQ524320 FUI524313:FUM524320 GEE524313:GEI524320 GOA524313:GOE524320 GXW524313:GYA524320 HHS524313:HHW524320 HRO524313:HRS524320 IBK524313:IBO524320 ILG524313:ILK524320 IVC524313:IVG524320 JEY524313:JFC524320 JOU524313:JOY524320 JYQ524313:JYU524320 KIM524313:KIQ524320 KSI524313:KSM524320 LCE524313:LCI524320 LMA524313:LME524320 LVW524313:LWA524320 MFS524313:MFW524320 MPO524313:MPS524320 MZK524313:MZO524320 NJG524313:NJK524320 NTC524313:NTG524320 OCY524313:ODC524320 OMU524313:OMY524320 OWQ524313:OWU524320 PGM524313:PGQ524320 PQI524313:PQM524320 QAE524313:QAI524320 QKA524313:QKE524320 QTW524313:QUA524320 RDS524313:RDW524320 RNO524313:RNS524320 RXK524313:RXO524320 SHG524313:SHK524320 SRC524313:SRG524320 TAY524313:TBC524320 TKU524313:TKY524320 TUQ524313:TUU524320 UEM524313:UEQ524320 UOI524313:UOM524320 UYE524313:UYI524320 VIA524313:VIE524320 VRW524313:VSA524320 WBS524313:WBW524320 WLO524313:WLS524320 WVK524313:WVO524320 C589849:G589856 IY589849:JC589856 SU589849:SY589856 ACQ589849:ACU589856 AMM589849:AMQ589856 AWI589849:AWM589856 BGE589849:BGI589856 BQA589849:BQE589856 BZW589849:CAA589856 CJS589849:CJW589856 CTO589849:CTS589856 DDK589849:DDO589856 DNG589849:DNK589856 DXC589849:DXG589856 EGY589849:EHC589856 EQU589849:EQY589856 FAQ589849:FAU589856 FKM589849:FKQ589856 FUI589849:FUM589856 GEE589849:GEI589856 GOA589849:GOE589856 GXW589849:GYA589856 HHS589849:HHW589856 HRO589849:HRS589856 IBK589849:IBO589856 ILG589849:ILK589856 IVC589849:IVG589856 JEY589849:JFC589856 JOU589849:JOY589856 JYQ589849:JYU589856 KIM589849:KIQ589856 KSI589849:KSM589856 LCE589849:LCI589856 LMA589849:LME589856 LVW589849:LWA589856 MFS589849:MFW589856 MPO589849:MPS589856 MZK589849:MZO589856 NJG589849:NJK589856 NTC589849:NTG589856 OCY589849:ODC589856 OMU589849:OMY589856 OWQ589849:OWU589856 PGM589849:PGQ589856 PQI589849:PQM589856 QAE589849:QAI589856 QKA589849:QKE589856 QTW589849:QUA589856 RDS589849:RDW589856 RNO589849:RNS589856 RXK589849:RXO589856 SHG589849:SHK589856 SRC589849:SRG589856 TAY589849:TBC589856 TKU589849:TKY589856 TUQ589849:TUU589856 UEM589849:UEQ589856 UOI589849:UOM589856 UYE589849:UYI589856 VIA589849:VIE589856 VRW589849:VSA589856 WBS589849:WBW589856 WLO589849:WLS589856 WVK589849:WVO589856 C655385:G655392 IY655385:JC655392 SU655385:SY655392 ACQ655385:ACU655392 AMM655385:AMQ655392 AWI655385:AWM655392 BGE655385:BGI655392 BQA655385:BQE655392 BZW655385:CAA655392 CJS655385:CJW655392 CTO655385:CTS655392 DDK655385:DDO655392 DNG655385:DNK655392 DXC655385:DXG655392 EGY655385:EHC655392 EQU655385:EQY655392 FAQ655385:FAU655392 FKM655385:FKQ655392 FUI655385:FUM655392 GEE655385:GEI655392 GOA655385:GOE655392 GXW655385:GYA655392 HHS655385:HHW655392 HRO655385:HRS655392 IBK655385:IBO655392 ILG655385:ILK655392 IVC655385:IVG655392 JEY655385:JFC655392 JOU655385:JOY655392 JYQ655385:JYU655392 KIM655385:KIQ655392 KSI655385:KSM655392 LCE655385:LCI655392 LMA655385:LME655392 LVW655385:LWA655392 MFS655385:MFW655392 MPO655385:MPS655392 MZK655385:MZO655392 NJG655385:NJK655392 NTC655385:NTG655392 OCY655385:ODC655392 OMU655385:OMY655392 OWQ655385:OWU655392 PGM655385:PGQ655392 PQI655385:PQM655392 QAE655385:QAI655392 QKA655385:QKE655392 QTW655385:QUA655392 RDS655385:RDW655392 RNO655385:RNS655392 RXK655385:RXO655392 SHG655385:SHK655392 SRC655385:SRG655392 TAY655385:TBC655392 TKU655385:TKY655392 TUQ655385:TUU655392 UEM655385:UEQ655392 UOI655385:UOM655392 UYE655385:UYI655392 VIA655385:VIE655392 VRW655385:VSA655392 WBS655385:WBW655392 WLO655385:WLS655392 WVK655385:WVO655392 C720921:G720928 IY720921:JC720928 SU720921:SY720928 ACQ720921:ACU720928 AMM720921:AMQ720928 AWI720921:AWM720928 BGE720921:BGI720928 BQA720921:BQE720928 BZW720921:CAA720928 CJS720921:CJW720928 CTO720921:CTS720928 DDK720921:DDO720928 DNG720921:DNK720928 DXC720921:DXG720928 EGY720921:EHC720928 EQU720921:EQY720928 FAQ720921:FAU720928 FKM720921:FKQ720928 FUI720921:FUM720928 GEE720921:GEI720928 GOA720921:GOE720928 GXW720921:GYA720928 HHS720921:HHW720928 HRO720921:HRS720928 IBK720921:IBO720928 ILG720921:ILK720928 IVC720921:IVG720928 JEY720921:JFC720928 JOU720921:JOY720928 JYQ720921:JYU720928 KIM720921:KIQ720928 KSI720921:KSM720928 LCE720921:LCI720928 LMA720921:LME720928 LVW720921:LWA720928 MFS720921:MFW720928 MPO720921:MPS720928 MZK720921:MZO720928 NJG720921:NJK720928 NTC720921:NTG720928 OCY720921:ODC720928 OMU720921:OMY720928 OWQ720921:OWU720928 PGM720921:PGQ720928 PQI720921:PQM720928 QAE720921:QAI720928 QKA720921:QKE720928 QTW720921:QUA720928 RDS720921:RDW720928 RNO720921:RNS720928 RXK720921:RXO720928 SHG720921:SHK720928 SRC720921:SRG720928 TAY720921:TBC720928 TKU720921:TKY720928 TUQ720921:TUU720928 UEM720921:UEQ720928 UOI720921:UOM720928 UYE720921:UYI720928 VIA720921:VIE720928 VRW720921:VSA720928 WBS720921:WBW720928 WLO720921:WLS720928 WVK720921:WVO720928 C786457:G786464 IY786457:JC786464 SU786457:SY786464 ACQ786457:ACU786464 AMM786457:AMQ786464 AWI786457:AWM786464 BGE786457:BGI786464 BQA786457:BQE786464 BZW786457:CAA786464 CJS786457:CJW786464 CTO786457:CTS786464 DDK786457:DDO786464 DNG786457:DNK786464 DXC786457:DXG786464 EGY786457:EHC786464 EQU786457:EQY786464 FAQ786457:FAU786464 FKM786457:FKQ786464 FUI786457:FUM786464 GEE786457:GEI786464 GOA786457:GOE786464 GXW786457:GYA786464 HHS786457:HHW786464 HRO786457:HRS786464 IBK786457:IBO786464 ILG786457:ILK786464 IVC786457:IVG786464 JEY786457:JFC786464 JOU786457:JOY786464 JYQ786457:JYU786464 KIM786457:KIQ786464 KSI786457:KSM786464 LCE786457:LCI786464 LMA786457:LME786464 LVW786457:LWA786464 MFS786457:MFW786464 MPO786457:MPS786464 MZK786457:MZO786464 NJG786457:NJK786464 NTC786457:NTG786464 OCY786457:ODC786464 OMU786457:OMY786464 OWQ786457:OWU786464 PGM786457:PGQ786464 PQI786457:PQM786464 QAE786457:QAI786464 QKA786457:QKE786464 QTW786457:QUA786464 RDS786457:RDW786464 RNO786457:RNS786464 RXK786457:RXO786464 SHG786457:SHK786464 SRC786457:SRG786464 TAY786457:TBC786464 TKU786457:TKY786464 TUQ786457:TUU786464 UEM786457:UEQ786464 UOI786457:UOM786464 UYE786457:UYI786464 VIA786457:VIE786464 VRW786457:VSA786464 WBS786457:WBW786464 WLO786457:WLS786464 WVK786457:WVO786464 C851993:G852000 IY851993:JC852000 SU851993:SY852000 ACQ851993:ACU852000 AMM851993:AMQ852000 AWI851993:AWM852000 BGE851993:BGI852000 BQA851993:BQE852000 BZW851993:CAA852000 CJS851993:CJW852000 CTO851993:CTS852000 DDK851993:DDO852000 DNG851993:DNK852000 DXC851993:DXG852000 EGY851993:EHC852000 EQU851993:EQY852000 FAQ851993:FAU852000 FKM851993:FKQ852000 FUI851993:FUM852000 GEE851993:GEI852000 GOA851993:GOE852000 GXW851993:GYA852000 HHS851993:HHW852000 HRO851993:HRS852000 IBK851993:IBO852000 ILG851993:ILK852000 IVC851993:IVG852000 JEY851993:JFC852000 JOU851993:JOY852000 JYQ851993:JYU852000 KIM851993:KIQ852000 KSI851993:KSM852000 LCE851993:LCI852000 LMA851993:LME852000 LVW851993:LWA852000 MFS851993:MFW852000 MPO851993:MPS852000 MZK851993:MZO852000 NJG851993:NJK852000 NTC851993:NTG852000 OCY851993:ODC852000 OMU851993:OMY852000 OWQ851993:OWU852000 PGM851993:PGQ852000 PQI851993:PQM852000 QAE851993:QAI852000 QKA851993:QKE852000 QTW851993:QUA852000 RDS851993:RDW852000 RNO851993:RNS852000 RXK851993:RXO852000 SHG851993:SHK852000 SRC851993:SRG852000 TAY851993:TBC852000 TKU851993:TKY852000 TUQ851993:TUU852000 UEM851993:UEQ852000 UOI851993:UOM852000 UYE851993:UYI852000 VIA851993:VIE852000 VRW851993:VSA852000 WBS851993:WBW852000 WLO851993:WLS852000 WVK851993:WVO852000 C917529:G917536 IY917529:JC917536 SU917529:SY917536 ACQ917529:ACU917536 AMM917529:AMQ917536 AWI917529:AWM917536 BGE917529:BGI917536 BQA917529:BQE917536 BZW917529:CAA917536 CJS917529:CJW917536 CTO917529:CTS917536 DDK917529:DDO917536 DNG917529:DNK917536 DXC917529:DXG917536 EGY917529:EHC917536 EQU917529:EQY917536 FAQ917529:FAU917536 FKM917529:FKQ917536 FUI917529:FUM917536 GEE917529:GEI917536 GOA917529:GOE917536 GXW917529:GYA917536 HHS917529:HHW917536 HRO917529:HRS917536 IBK917529:IBO917536 ILG917529:ILK917536 IVC917529:IVG917536 JEY917529:JFC917536 JOU917529:JOY917536 JYQ917529:JYU917536 KIM917529:KIQ917536 KSI917529:KSM917536 LCE917529:LCI917536 LMA917529:LME917536 LVW917529:LWA917536 MFS917529:MFW917536 MPO917529:MPS917536 MZK917529:MZO917536 NJG917529:NJK917536 NTC917529:NTG917536 OCY917529:ODC917536 OMU917529:OMY917536 OWQ917529:OWU917536 PGM917529:PGQ917536 PQI917529:PQM917536 QAE917529:QAI917536 QKA917529:QKE917536 QTW917529:QUA917536 RDS917529:RDW917536 RNO917529:RNS917536 RXK917529:RXO917536 SHG917529:SHK917536 SRC917529:SRG917536 TAY917529:TBC917536 TKU917529:TKY917536 TUQ917529:TUU917536 UEM917529:UEQ917536 UOI917529:UOM917536 UYE917529:UYI917536 VIA917529:VIE917536 VRW917529:VSA917536 WBS917529:WBW917536 WLO917529:WLS917536 WVK917529:WVO917536 C983065:G983072 IY983065:JC983072 SU983065:SY983072 ACQ983065:ACU983072 AMM983065:AMQ983072 AWI983065:AWM983072 BGE983065:BGI983072 BQA983065:BQE983072 BZW983065:CAA983072 CJS983065:CJW983072 CTO983065:CTS983072 DDK983065:DDO983072 DNG983065:DNK983072 DXC983065:DXG983072 EGY983065:EHC983072 EQU983065:EQY983072 FAQ983065:FAU983072 FKM983065:FKQ983072 FUI983065:FUM983072 GEE983065:GEI983072 GOA983065:GOE983072 GXW983065:GYA983072 HHS983065:HHW983072 HRO983065:HRS983072 IBK983065:IBO983072 ILG983065:ILK983072 IVC983065:IVG983072 JEY983065:JFC983072 JOU983065:JOY983072 JYQ983065:JYU983072 KIM983065:KIQ983072 KSI983065:KSM983072 LCE983065:LCI983072 LMA983065:LME983072 LVW983065:LWA983072 MFS983065:MFW983072 MPO983065:MPS983072 MZK983065:MZO983072 NJG983065:NJK983072 NTC983065:NTG983072 OCY983065:ODC983072 OMU983065:OMY983072 OWQ983065:OWU983072 PGM983065:PGQ983072 PQI983065:PQM983072 QAE983065:QAI983072 QKA983065:QKE983072 QTW983065:QUA983072 RDS983065:RDW983072 RNO983065:RNS983072 RXK983065:RXO983072 SHG983065:SHK983072 SRC983065:SRG983072 TAY983065:TBC983072 TKU983065:TKY983072 TUQ983065:TUU983072 UEM983065:UEQ983072 UOI983065:UOM983072 UYE983065:UYI983072 VIA983065:VIE983072 VRW983065:VSA983072 WBS983065:WBW983072 WLO983065:WLS983072 WVK983065:WVO983072 C65522:G65529 IY65522:JC65529 SU65522:SY65529 ACQ65522:ACU65529 AMM65522:AMQ65529 AWI65522:AWM65529 BGE65522:BGI65529 BQA65522:BQE65529 BZW65522:CAA65529 CJS65522:CJW65529 CTO65522:CTS65529 DDK65522:DDO65529 DNG65522:DNK65529 DXC65522:DXG65529 EGY65522:EHC65529 EQU65522:EQY65529 FAQ65522:FAU65529 FKM65522:FKQ65529 FUI65522:FUM65529 GEE65522:GEI65529 GOA65522:GOE65529 GXW65522:GYA65529 HHS65522:HHW65529 HRO65522:HRS65529 IBK65522:IBO65529 ILG65522:ILK65529 IVC65522:IVG65529 JEY65522:JFC65529 JOU65522:JOY65529 JYQ65522:JYU65529 KIM65522:KIQ65529 KSI65522:KSM65529 LCE65522:LCI65529 LMA65522:LME65529 LVW65522:LWA65529 MFS65522:MFW65529 MPO65522:MPS65529 MZK65522:MZO65529 NJG65522:NJK65529 NTC65522:NTG65529 OCY65522:ODC65529 OMU65522:OMY65529 OWQ65522:OWU65529 PGM65522:PGQ65529 PQI65522:PQM65529 QAE65522:QAI65529 QKA65522:QKE65529 QTW65522:QUA65529 RDS65522:RDW65529 RNO65522:RNS65529 RXK65522:RXO65529 SHG65522:SHK65529 SRC65522:SRG65529 TAY65522:TBC65529 TKU65522:TKY65529 TUQ65522:TUU65529 UEM65522:UEQ65529 UOI65522:UOM65529 UYE65522:UYI65529 VIA65522:VIE65529 VRW65522:VSA65529 WBS65522:WBW65529 WLO65522:WLS65529 WVK65522:WVO65529 C131058:G131065 IY131058:JC131065 SU131058:SY131065 ACQ131058:ACU131065 AMM131058:AMQ131065 AWI131058:AWM131065 BGE131058:BGI131065 BQA131058:BQE131065 BZW131058:CAA131065 CJS131058:CJW131065 CTO131058:CTS131065 DDK131058:DDO131065 DNG131058:DNK131065 DXC131058:DXG131065 EGY131058:EHC131065 EQU131058:EQY131065 FAQ131058:FAU131065 FKM131058:FKQ131065 FUI131058:FUM131065 GEE131058:GEI131065 GOA131058:GOE131065 GXW131058:GYA131065 HHS131058:HHW131065 HRO131058:HRS131065 IBK131058:IBO131065 ILG131058:ILK131065 IVC131058:IVG131065 JEY131058:JFC131065 JOU131058:JOY131065 JYQ131058:JYU131065 KIM131058:KIQ131065 KSI131058:KSM131065 LCE131058:LCI131065 LMA131058:LME131065 LVW131058:LWA131065 MFS131058:MFW131065 MPO131058:MPS131065 MZK131058:MZO131065 NJG131058:NJK131065 NTC131058:NTG131065 OCY131058:ODC131065 OMU131058:OMY131065 OWQ131058:OWU131065 PGM131058:PGQ131065 PQI131058:PQM131065 QAE131058:QAI131065 QKA131058:QKE131065 QTW131058:QUA131065 RDS131058:RDW131065 RNO131058:RNS131065 RXK131058:RXO131065 SHG131058:SHK131065 SRC131058:SRG131065 TAY131058:TBC131065 TKU131058:TKY131065 TUQ131058:TUU131065 UEM131058:UEQ131065 UOI131058:UOM131065 UYE131058:UYI131065 VIA131058:VIE131065 VRW131058:VSA131065 WBS131058:WBW131065 WLO131058:WLS131065 WVK131058:WVO131065 C196594:G196601 IY196594:JC196601 SU196594:SY196601 ACQ196594:ACU196601 AMM196594:AMQ196601 AWI196594:AWM196601 BGE196594:BGI196601 BQA196594:BQE196601 BZW196594:CAA196601 CJS196594:CJW196601 CTO196594:CTS196601 DDK196594:DDO196601 DNG196594:DNK196601 DXC196594:DXG196601 EGY196594:EHC196601 EQU196594:EQY196601 FAQ196594:FAU196601 FKM196594:FKQ196601 FUI196594:FUM196601 GEE196594:GEI196601 GOA196594:GOE196601 GXW196594:GYA196601 HHS196594:HHW196601 HRO196594:HRS196601 IBK196594:IBO196601 ILG196594:ILK196601 IVC196594:IVG196601 JEY196594:JFC196601 JOU196594:JOY196601 JYQ196594:JYU196601 KIM196594:KIQ196601 KSI196594:KSM196601 LCE196594:LCI196601 LMA196594:LME196601 LVW196594:LWA196601 MFS196594:MFW196601 MPO196594:MPS196601 MZK196594:MZO196601 NJG196594:NJK196601 NTC196594:NTG196601 OCY196594:ODC196601 OMU196594:OMY196601 OWQ196594:OWU196601 PGM196594:PGQ196601 PQI196594:PQM196601 QAE196594:QAI196601 QKA196594:QKE196601 QTW196594:QUA196601 RDS196594:RDW196601 RNO196594:RNS196601 RXK196594:RXO196601 SHG196594:SHK196601 SRC196594:SRG196601 TAY196594:TBC196601 TKU196594:TKY196601 TUQ196594:TUU196601 UEM196594:UEQ196601 UOI196594:UOM196601 UYE196594:UYI196601 VIA196594:VIE196601 VRW196594:VSA196601 WBS196594:WBW196601 WLO196594:WLS196601 WVK196594:WVO196601 C262130:G262137 IY262130:JC262137 SU262130:SY262137 ACQ262130:ACU262137 AMM262130:AMQ262137 AWI262130:AWM262137 BGE262130:BGI262137 BQA262130:BQE262137 BZW262130:CAA262137 CJS262130:CJW262137 CTO262130:CTS262137 DDK262130:DDO262137 DNG262130:DNK262137 DXC262130:DXG262137 EGY262130:EHC262137 EQU262130:EQY262137 FAQ262130:FAU262137 FKM262130:FKQ262137 FUI262130:FUM262137 GEE262130:GEI262137 GOA262130:GOE262137 GXW262130:GYA262137 HHS262130:HHW262137 HRO262130:HRS262137 IBK262130:IBO262137 ILG262130:ILK262137 IVC262130:IVG262137 JEY262130:JFC262137 JOU262130:JOY262137 JYQ262130:JYU262137 KIM262130:KIQ262137 KSI262130:KSM262137 LCE262130:LCI262137 LMA262130:LME262137 LVW262130:LWA262137 MFS262130:MFW262137 MPO262130:MPS262137 MZK262130:MZO262137 NJG262130:NJK262137 NTC262130:NTG262137 OCY262130:ODC262137 OMU262130:OMY262137 OWQ262130:OWU262137 PGM262130:PGQ262137 PQI262130:PQM262137 QAE262130:QAI262137 QKA262130:QKE262137 QTW262130:QUA262137 RDS262130:RDW262137 RNO262130:RNS262137 RXK262130:RXO262137 SHG262130:SHK262137 SRC262130:SRG262137 TAY262130:TBC262137 TKU262130:TKY262137 TUQ262130:TUU262137 UEM262130:UEQ262137 UOI262130:UOM262137 UYE262130:UYI262137 VIA262130:VIE262137 VRW262130:VSA262137 WBS262130:WBW262137 WLO262130:WLS262137 WVK262130:WVO262137 C327666:G327673 IY327666:JC327673 SU327666:SY327673 ACQ327666:ACU327673 AMM327666:AMQ327673 AWI327666:AWM327673 BGE327666:BGI327673 BQA327666:BQE327673 BZW327666:CAA327673 CJS327666:CJW327673 CTO327666:CTS327673 DDK327666:DDO327673 DNG327666:DNK327673 DXC327666:DXG327673 EGY327666:EHC327673 EQU327666:EQY327673 FAQ327666:FAU327673 FKM327666:FKQ327673 FUI327666:FUM327673 GEE327666:GEI327673 GOA327666:GOE327673 GXW327666:GYA327673 HHS327666:HHW327673 HRO327666:HRS327673 IBK327666:IBO327673 ILG327666:ILK327673 IVC327666:IVG327673 JEY327666:JFC327673 JOU327666:JOY327673 JYQ327666:JYU327673 KIM327666:KIQ327673 KSI327666:KSM327673 LCE327666:LCI327673 LMA327666:LME327673 LVW327666:LWA327673 MFS327666:MFW327673 MPO327666:MPS327673 MZK327666:MZO327673 NJG327666:NJK327673 NTC327666:NTG327673 OCY327666:ODC327673 OMU327666:OMY327673 OWQ327666:OWU327673 PGM327666:PGQ327673 PQI327666:PQM327673 QAE327666:QAI327673 QKA327666:QKE327673 QTW327666:QUA327673 RDS327666:RDW327673 RNO327666:RNS327673 RXK327666:RXO327673 SHG327666:SHK327673 SRC327666:SRG327673 TAY327666:TBC327673 TKU327666:TKY327673 TUQ327666:TUU327673 UEM327666:UEQ327673 UOI327666:UOM327673 UYE327666:UYI327673 VIA327666:VIE327673 VRW327666:VSA327673 WBS327666:WBW327673 WLO327666:WLS327673 WVK327666:WVO327673 C393202:G393209 IY393202:JC393209 SU393202:SY393209 ACQ393202:ACU393209 AMM393202:AMQ393209 AWI393202:AWM393209 BGE393202:BGI393209 BQA393202:BQE393209 BZW393202:CAA393209 CJS393202:CJW393209 CTO393202:CTS393209 DDK393202:DDO393209 DNG393202:DNK393209 DXC393202:DXG393209 EGY393202:EHC393209 EQU393202:EQY393209 FAQ393202:FAU393209 FKM393202:FKQ393209 FUI393202:FUM393209 GEE393202:GEI393209 GOA393202:GOE393209 GXW393202:GYA393209 HHS393202:HHW393209 HRO393202:HRS393209 IBK393202:IBO393209 ILG393202:ILK393209 IVC393202:IVG393209 JEY393202:JFC393209 JOU393202:JOY393209 JYQ393202:JYU393209 KIM393202:KIQ393209 KSI393202:KSM393209 LCE393202:LCI393209 LMA393202:LME393209 LVW393202:LWA393209 MFS393202:MFW393209 MPO393202:MPS393209 MZK393202:MZO393209 NJG393202:NJK393209 NTC393202:NTG393209 OCY393202:ODC393209 OMU393202:OMY393209 OWQ393202:OWU393209 PGM393202:PGQ393209 PQI393202:PQM393209 QAE393202:QAI393209 QKA393202:QKE393209 QTW393202:QUA393209 RDS393202:RDW393209 RNO393202:RNS393209 RXK393202:RXO393209 SHG393202:SHK393209 SRC393202:SRG393209 TAY393202:TBC393209 TKU393202:TKY393209 TUQ393202:TUU393209 UEM393202:UEQ393209 UOI393202:UOM393209 UYE393202:UYI393209 VIA393202:VIE393209 VRW393202:VSA393209 WBS393202:WBW393209 WLO393202:WLS393209 WVK393202:WVO393209 C458738:G458745 IY458738:JC458745 SU458738:SY458745 ACQ458738:ACU458745 AMM458738:AMQ458745 AWI458738:AWM458745 BGE458738:BGI458745 BQA458738:BQE458745 BZW458738:CAA458745 CJS458738:CJW458745 CTO458738:CTS458745 DDK458738:DDO458745 DNG458738:DNK458745 DXC458738:DXG458745 EGY458738:EHC458745 EQU458738:EQY458745 FAQ458738:FAU458745 FKM458738:FKQ458745 FUI458738:FUM458745 GEE458738:GEI458745 GOA458738:GOE458745 GXW458738:GYA458745 HHS458738:HHW458745 HRO458738:HRS458745 IBK458738:IBO458745 ILG458738:ILK458745 IVC458738:IVG458745 JEY458738:JFC458745 JOU458738:JOY458745 JYQ458738:JYU458745 KIM458738:KIQ458745 KSI458738:KSM458745 LCE458738:LCI458745 LMA458738:LME458745 LVW458738:LWA458745 MFS458738:MFW458745 MPO458738:MPS458745 MZK458738:MZO458745 NJG458738:NJK458745 NTC458738:NTG458745 OCY458738:ODC458745 OMU458738:OMY458745 OWQ458738:OWU458745 PGM458738:PGQ458745 PQI458738:PQM458745 QAE458738:QAI458745 QKA458738:QKE458745 QTW458738:QUA458745 RDS458738:RDW458745 RNO458738:RNS458745 RXK458738:RXO458745 SHG458738:SHK458745 SRC458738:SRG458745 TAY458738:TBC458745 TKU458738:TKY458745 TUQ458738:TUU458745 UEM458738:UEQ458745 UOI458738:UOM458745 UYE458738:UYI458745 VIA458738:VIE458745 VRW458738:VSA458745 WBS458738:WBW458745 WLO458738:WLS458745 WVK458738:WVO458745 C524274:G524281 IY524274:JC524281 SU524274:SY524281 ACQ524274:ACU524281 AMM524274:AMQ524281 AWI524274:AWM524281 BGE524274:BGI524281 BQA524274:BQE524281 BZW524274:CAA524281 CJS524274:CJW524281 CTO524274:CTS524281 DDK524274:DDO524281 DNG524274:DNK524281 DXC524274:DXG524281 EGY524274:EHC524281 EQU524274:EQY524281 FAQ524274:FAU524281 FKM524274:FKQ524281 FUI524274:FUM524281 GEE524274:GEI524281 GOA524274:GOE524281 GXW524274:GYA524281 HHS524274:HHW524281 HRO524274:HRS524281 IBK524274:IBO524281 ILG524274:ILK524281 IVC524274:IVG524281 JEY524274:JFC524281 JOU524274:JOY524281 JYQ524274:JYU524281 KIM524274:KIQ524281 KSI524274:KSM524281 LCE524274:LCI524281 LMA524274:LME524281 LVW524274:LWA524281 MFS524274:MFW524281 MPO524274:MPS524281 MZK524274:MZO524281 NJG524274:NJK524281 NTC524274:NTG524281 OCY524274:ODC524281 OMU524274:OMY524281 OWQ524274:OWU524281 PGM524274:PGQ524281 PQI524274:PQM524281 QAE524274:QAI524281 QKA524274:QKE524281 QTW524274:QUA524281 RDS524274:RDW524281 RNO524274:RNS524281 RXK524274:RXO524281 SHG524274:SHK524281 SRC524274:SRG524281 TAY524274:TBC524281 TKU524274:TKY524281 TUQ524274:TUU524281 UEM524274:UEQ524281 UOI524274:UOM524281 UYE524274:UYI524281 VIA524274:VIE524281 VRW524274:VSA524281 WBS524274:WBW524281 WLO524274:WLS524281 WVK524274:WVO524281 C589810:G589817 IY589810:JC589817 SU589810:SY589817 ACQ589810:ACU589817 AMM589810:AMQ589817 AWI589810:AWM589817 BGE589810:BGI589817 BQA589810:BQE589817 BZW589810:CAA589817 CJS589810:CJW589817 CTO589810:CTS589817 DDK589810:DDO589817 DNG589810:DNK589817 DXC589810:DXG589817 EGY589810:EHC589817 EQU589810:EQY589817 FAQ589810:FAU589817 FKM589810:FKQ589817 FUI589810:FUM589817 GEE589810:GEI589817 GOA589810:GOE589817 GXW589810:GYA589817 HHS589810:HHW589817 HRO589810:HRS589817 IBK589810:IBO589817 ILG589810:ILK589817 IVC589810:IVG589817 JEY589810:JFC589817 JOU589810:JOY589817 JYQ589810:JYU589817 KIM589810:KIQ589817 KSI589810:KSM589817 LCE589810:LCI589817 LMA589810:LME589817 LVW589810:LWA589817 MFS589810:MFW589817 MPO589810:MPS589817 MZK589810:MZO589817 NJG589810:NJK589817 NTC589810:NTG589817 OCY589810:ODC589817 OMU589810:OMY589817 OWQ589810:OWU589817 PGM589810:PGQ589817 PQI589810:PQM589817 QAE589810:QAI589817 QKA589810:QKE589817 QTW589810:QUA589817 RDS589810:RDW589817 RNO589810:RNS589817 RXK589810:RXO589817 SHG589810:SHK589817 SRC589810:SRG589817 TAY589810:TBC589817 TKU589810:TKY589817 TUQ589810:TUU589817 UEM589810:UEQ589817 UOI589810:UOM589817 UYE589810:UYI589817 VIA589810:VIE589817 VRW589810:VSA589817 WBS589810:WBW589817 WLO589810:WLS589817 WVK589810:WVO589817 C655346:G655353 IY655346:JC655353 SU655346:SY655353 ACQ655346:ACU655353 AMM655346:AMQ655353 AWI655346:AWM655353 BGE655346:BGI655353 BQA655346:BQE655353 BZW655346:CAA655353 CJS655346:CJW655353 CTO655346:CTS655353 DDK655346:DDO655353 DNG655346:DNK655353 DXC655346:DXG655353 EGY655346:EHC655353 EQU655346:EQY655353 FAQ655346:FAU655353 FKM655346:FKQ655353 FUI655346:FUM655353 GEE655346:GEI655353 GOA655346:GOE655353 GXW655346:GYA655353 HHS655346:HHW655353 HRO655346:HRS655353 IBK655346:IBO655353 ILG655346:ILK655353 IVC655346:IVG655353 JEY655346:JFC655353 JOU655346:JOY655353 JYQ655346:JYU655353 KIM655346:KIQ655353 KSI655346:KSM655353 LCE655346:LCI655353 LMA655346:LME655353 LVW655346:LWA655353 MFS655346:MFW655353 MPO655346:MPS655353 MZK655346:MZO655353 NJG655346:NJK655353 NTC655346:NTG655353 OCY655346:ODC655353 OMU655346:OMY655353 OWQ655346:OWU655353 PGM655346:PGQ655353 PQI655346:PQM655353 QAE655346:QAI655353 QKA655346:QKE655353 QTW655346:QUA655353 RDS655346:RDW655353 RNO655346:RNS655353 RXK655346:RXO655353 SHG655346:SHK655353 SRC655346:SRG655353 TAY655346:TBC655353 TKU655346:TKY655353 TUQ655346:TUU655353 UEM655346:UEQ655353 UOI655346:UOM655353 UYE655346:UYI655353 VIA655346:VIE655353 VRW655346:VSA655353 WBS655346:WBW655353 WLO655346:WLS655353 WVK655346:WVO655353 C720882:G720889 IY720882:JC720889 SU720882:SY720889 ACQ720882:ACU720889 AMM720882:AMQ720889 AWI720882:AWM720889 BGE720882:BGI720889 BQA720882:BQE720889 BZW720882:CAA720889 CJS720882:CJW720889 CTO720882:CTS720889 DDK720882:DDO720889 DNG720882:DNK720889 DXC720882:DXG720889 EGY720882:EHC720889 EQU720882:EQY720889 FAQ720882:FAU720889 FKM720882:FKQ720889 FUI720882:FUM720889 GEE720882:GEI720889 GOA720882:GOE720889 GXW720882:GYA720889 HHS720882:HHW720889 HRO720882:HRS720889 IBK720882:IBO720889 ILG720882:ILK720889 IVC720882:IVG720889 JEY720882:JFC720889 JOU720882:JOY720889 JYQ720882:JYU720889 KIM720882:KIQ720889 KSI720882:KSM720889 LCE720882:LCI720889 LMA720882:LME720889 LVW720882:LWA720889 MFS720882:MFW720889 MPO720882:MPS720889 MZK720882:MZO720889 NJG720882:NJK720889 NTC720882:NTG720889 OCY720882:ODC720889 OMU720882:OMY720889 OWQ720882:OWU720889 PGM720882:PGQ720889 PQI720882:PQM720889 QAE720882:QAI720889 QKA720882:QKE720889 QTW720882:QUA720889 RDS720882:RDW720889 RNO720882:RNS720889 RXK720882:RXO720889 SHG720882:SHK720889 SRC720882:SRG720889 TAY720882:TBC720889 TKU720882:TKY720889 TUQ720882:TUU720889 UEM720882:UEQ720889 UOI720882:UOM720889 UYE720882:UYI720889 VIA720882:VIE720889 VRW720882:VSA720889 WBS720882:WBW720889 WLO720882:WLS720889 WVK720882:WVO720889 C786418:G786425 IY786418:JC786425 SU786418:SY786425 ACQ786418:ACU786425 AMM786418:AMQ786425 AWI786418:AWM786425 BGE786418:BGI786425 BQA786418:BQE786425 BZW786418:CAA786425 CJS786418:CJW786425 CTO786418:CTS786425 DDK786418:DDO786425 DNG786418:DNK786425 DXC786418:DXG786425 EGY786418:EHC786425 EQU786418:EQY786425 FAQ786418:FAU786425 FKM786418:FKQ786425 FUI786418:FUM786425 GEE786418:GEI786425 GOA786418:GOE786425 GXW786418:GYA786425 HHS786418:HHW786425 HRO786418:HRS786425 IBK786418:IBO786425 ILG786418:ILK786425 IVC786418:IVG786425 JEY786418:JFC786425 JOU786418:JOY786425 JYQ786418:JYU786425 KIM786418:KIQ786425 KSI786418:KSM786425 LCE786418:LCI786425 LMA786418:LME786425 LVW786418:LWA786425 MFS786418:MFW786425 MPO786418:MPS786425 MZK786418:MZO786425 NJG786418:NJK786425 NTC786418:NTG786425 OCY786418:ODC786425 OMU786418:OMY786425 OWQ786418:OWU786425 PGM786418:PGQ786425 PQI786418:PQM786425 QAE786418:QAI786425 QKA786418:QKE786425 QTW786418:QUA786425 RDS786418:RDW786425 RNO786418:RNS786425 RXK786418:RXO786425 SHG786418:SHK786425 SRC786418:SRG786425 TAY786418:TBC786425 TKU786418:TKY786425 TUQ786418:TUU786425 UEM786418:UEQ786425 UOI786418:UOM786425 UYE786418:UYI786425 VIA786418:VIE786425 VRW786418:VSA786425 WBS786418:WBW786425 WLO786418:WLS786425 WVK786418:WVO786425 C851954:G851961 IY851954:JC851961 SU851954:SY851961 ACQ851954:ACU851961 AMM851954:AMQ851961 AWI851954:AWM851961 BGE851954:BGI851961 BQA851954:BQE851961 BZW851954:CAA851961 CJS851954:CJW851961 CTO851954:CTS851961 DDK851954:DDO851961 DNG851954:DNK851961 DXC851954:DXG851961 EGY851954:EHC851961 EQU851954:EQY851961 FAQ851954:FAU851961 FKM851954:FKQ851961 FUI851954:FUM851961 GEE851954:GEI851961 GOA851954:GOE851961 GXW851954:GYA851961 HHS851954:HHW851961 HRO851954:HRS851961 IBK851954:IBO851961 ILG851954:ILK851961 IVC851954:IVG851961 JEY851954:JFC851961 JOU851954:JOY851961 JYQ851954:JYU851961 KIM851954:KIQ851961 KSI851954:KSM851961 LCE851954:LCI851961 LMA851954:LME851961 LVW851954:LWA851961 MFS851954:MFW851961 MPO851954:MPS851961 MZK851954:MZO851961 NJG851954:NJK851961 NTC851954:NTG851961 OCY851954:ODC851961 OMU851954:OMY851961 OWQ851954:OWU851961 PGM851954:PGQ851961 PQI851954:PQM851961 QAE851954:QAI851961 QKA851954:QKE851961 QTW851954:QUA851961 RDS851954:RDW851961 RNO851954:RNS851961 RXK851954:RXO851961 SHG851954:SHK851961 SRC851954:SRG851961 TAY851954:TBC851961 TKU851954:TKY851961 TUQ851954:TUU851961 UEM851954:UEQ851961 UOI851954:UOM851961 UYE851954:UYI851961 VIA851954:VIE851961 VRW851954:VSA851961 WBS851954:WBW851961 WLO851954:WLS851961 WVK851954:WVO851961 C917490:G917497 IY917490:JC917497 SU917490:SY917497 ACQ917490:ACU917497 AMM917490:AMQ917497 AWI917490:AWM917497 BGE917490:BGI917497 BQA917490:BQE917497 BZW917490:CAA917497 CJS917490:CJW917497 CTO917490:CTS917497 DDK917490:DDO917497 DNG917490:DNK917497 DXC917490:DXG917497 EGY917490:EHC917497 EQU917490:EQY917497 FAQ917490:FAU917497 FKM917490:FKQ917497 FUI917490:FUM917497 GEE917490:GEI917497 GOA917490:GOE917497 GXW917490:GYA917497 HHS917490:HHW917497 HRO917490:HRS917497 IBK917490:IBO917497 ILG917490:ILK917497 IVC917490:IVG917497 JEY917490:JFC917497 JOU917490:JOY917497 JYQ917490:JYU917497 KIM917490:KIQ917497 KSI917490:KSM917497 LCE917490:LCI917497 LMA917490:LME917497 LVW917490:LWA917497 MFS917490:MFW917497 MPO917490:MPS917497 MZK917490:MZO917497 NJG917490:NJK917497 NTC917490:NTG917497 OCY917490:ODC917497 OMU917490:OMY917497 OWQ917490:OWU917497 PGM917490:PGQ917497 PQI917490:PQM917497 QAE917490:QAI917497 QKA917490:QKE917497 QTW917490:QUA917497 RDS917490:RDW917497 RNO917490:RNS917497 RXK917490:RXO917497 SHG917490:SHK917497 SRC917490:SRG917497 TAY917490:TBC917497 TKU917490:TKY917497 TUQ917490:TUU917497 UEM917490:UEQ917497 UOI917490:UOM917497 UYE917490:UYI917497 VIA917490:VIE917497 VRW917490:VSA917497 WBS917490:WBW917497 WLO917490:WLS917497 WVK917490:WVO917497 C983026:G983033 IY983026:JC983033 SU983026:SY983033 ACQ983026:ACU983033 AMM983026:AMQ983033 AWI983026:AWM983033 BGE983026:BGI983033 BQA983026:BQE983033 BZW983026:CAA983033 CJS983026:CJW983033 CTO983026:CTS983033 DDK983026:DDO983033 DNG983026:DNK983033 DXC983026:DXG983033 EGY983026:EHC983033 EQU983026:EQY983033 FAQ983026:FAU983033 FKM983026:FKQ983033 FUI983026:FUM983033 GEE983026:GEI983033 GOA983026:GOE983033 GXW983026:GYA983033 HHS983026:HHW983033 HRO983026:HRS983033 IBK983026:IBO983033 ILG983026:ILK983033 IVC983026:IVG983033 JEY983026:JFC983033 JOU983026:JOY983033 JYQ983026:JYU983033 KIM983026:KIQ983033 KSI983026:KSM983033 LCE983026:LCI983033 LMA983026:LME983033 LVW983026:LWA983033 MFS983026:MFW983033 MPO983026:MPS983033 MZK983026:MZO983033 NJG983026:NJK983033 NTC983026:NTG983033 OCY983026:ODC983033 OMU983026:OMY983033 OWQ983026:OWU983033 PGM983026:PGQ983033 PQI983026:PQM983033 QAE983026:QAI983033 QKA983026:QKE983033 QTW983026:QUA983033 RDS983026:RDW983033 RNO983026:RNS983033 RXK983026:RXO983033 SHG983026:SHK983033 SRC983026:SRG983033 TAY983026:TBC983033 TKU983026:TKY983033 TUQ983026:TUU983033 UEM983026:UEQ983033 UOI983026:UOM983033 UYE983026:UYI983033 VIA983026:VIE983033 VRW983026:VSA983033 WBS983026:WBW983033 WLO983026:WLS983033 WVK983026:WVO983033 C65535:G65542 IY65535:JC65542 SU65535:SY65542 ACQ65535:ACU65542 AMM65535:AMQ65542 AWI65535:AWM65542 BGE65535:BGI65542 BQA65535:BQE65542 BZW65535:CAA65542 CJS65535:CJW65542 CTO65535:CTS65542 DDK65535:DDO65542 DNG65535:DNK65542 DXC65535:DXG65542 EGY65535:EHC65542 EQU65535:EQY65542 FAQ65535:FAU65542 FKM65535:FKQ65542 FUI65535:FUM65542 GEE65535:GEI65542 GOA65535:GOE65542 GXW65535:GYA65542 HHS65535:HHW65542 HRO65535:HRS65542 IBK65535:IBO65542 ILG65535:ILK65542 IVC65535:IVG65542 JEY65535:JFC65542 JOU65535:JOY65542 JYQ65535:JYU65542 KIM65535:KIQ65542 KSI65535:KSM65542 LCE65535:LCI65542 LMA65535:LME65542 LVW65535:LWA65542 MFS65535:MFW65542 MPO65535:MPS65542 MZK65535:MZO65542 NJG65535:NJK65542 NTC65535:NTG65542 OCY65535:ODC65542 OMU65535:OMY65542 OWQ65535:OWU65542 PGM65535:PGQ65542 PQI65535:PQM65542 QAE65535:QAI65542 QKA65535:QKE65542 QTW65535:QUA65542 RDS65535:RDW65542 RNO65535:RNS65542 RXK65535:RXO65542 SHG65535:SHK65542 SRC65535:SRG65542 TAY65535:TBC65542 TKU65535:TKY65542 TUQ65535:TUU65542 UEM65535:UEQ65542 UOI65535:UOM65542 UYE65535:UYI65542 VIA65535:VIE65542 VRW65535:VSA65542 WBS65535:WBW65542 WLO65535:WLS65542 WVK65535:WVO65542 C131071:G131078 IY131071:JC131078 SU131071:SY131078 ACQ131071:ACU131078 AMM131071:AMQ131078 AWI131071:AWM131078 BGE131071:BGI131078 BQA131071:BQE131078 BZW131071:CAA131078 CJS131071:CJW131078 CTO131071:CTS131078 DDK131071:DDO131078 DNG131071:DNK131078 DXC131071:DXG131078 EGY131071:EHC131078 EQU131071:EQY131078 FAQ131071:FAU131078 FKM131071:FKQ131078 FUI131071:FUM131078 GEE131071:GEI131078 GOA131071:GOE131078 GXW131071:GYA131078 HHS131071:HHW131078 HRO131071:HRS131078 IBK131071:IBO131078 ILG131071:ILK131078 IVC131071:IVG131078 JEY131071:JFC131078 JOU131071:JOY131078 JYQ131071:JYU131078 KIM131071:KIQ131078 KSI131071:KSM131078 LCE131071:LCI131078 LMA131071:LME131078 LVW131071:LWA131078 MFS131071:MFW131078 MPO131071:MPS131078 MZK131071:MZO131078 NJG131071:NJK131078 NTC131071:NTG131078 OCY131071:ODC131078 OMU131071:OMY131078 OWQ131071:OWU131078 PGM131071:PGQ131078 PQI131071:PQM131078 QAE131071:QAI131078 QKA131071:QKE131078 QTW131071:QUA131078 RDS131071:RDW131078 RNO131071:RNS131078 RXK131071:RXO131078 SHG131071:SHK131078 SRC131071:SRG131078 TAY131071:TBC131078 TKU131071:TKY131078 TUQ131071:TUU131078 UEM131071:UEQ131078 UOI131071:UOM131078 UYE131071:UYI131078 VIA131071:VIE131078 VRW131071:VSA131078 WBS131071:WBW131078 WLO131071:WLS131078 WVK131071:WVO131078 C196607:G196614 IY196607:JC196614 SU196607:SY196614 ACQ196607:ACU196614 AMM196607:AMQ196614 AWI196607:AWM196614 BGE196607:BGI196614 BQA196607:BQE196614 BZW196607:CAA196614 CJS196607:CJW196614 CTO196607:CTS196614 DDK196607:DDO196614 DNG196607:DNK196614 DXC196607:DXG196614 EGY196607:EHC196614 EQU196607:EQY196614 FAQ196607:FAU196614 FKM196607:FKQ196614 FUI196607:FUM196614 GEE196607:GEI196614 GOA196607:GOE196614 GXW196607:GYA196614 HHS196607:HHW196614 HRO196607:HRS196614 IBK196607:IBO196614 ILG196607:ILK196614 IVC196607:IVG196614 JEY196607:JFC196614 JOU196607:JOY196614 JYQ196607:JYU196614 KIM196607:KIQ196614 KSI196607:KSM196614 LCE196607:LCI196614 LMA196607:LME196614 LVW196607:LWA196614 MFS196607:MFW196614 MPO196607:MPS196614 MZK196607:MZO196614 NJG196607:NJK196614 NTC196607:NTG196614 OCY196607:ODC196614 OMU196607:OMY196614 OWQ196607:OWU196614 PGM196607:PGQ196614 PQI196607:PQM196614 QAE196607:QAI196614 QKA196607:QKE196614 QTW196607:QUA196614 RDS196607:RDW196614 RNO196607:RNS196614 RXK196607:RXO196614 SHG196607:SHK196614 SRC196607:SRG196614 TAY196607:TBC196614 TKU196607:TKY196614 TUQ196607:TUU196614 UEM196607:UEQ196614 UOI196607:UOM196614 UYE196607:UYI196614 VIA196607:VIE196614 VRW196607:VSA196614 WBS196607:WBW196614 WLO196607:WLS196614 WVK196607:WVO196614 C262143:G262150 IY262143:JC262150 SU262143:SY262150 ACQ262143:ACU262150 AMM262143:AMQ262150 AWI262143:AWM262150 BGE262143:BGI262150 BQA262143:BQE262150 BZW262143:CAA262150 CJS262143:CJW262150 CTO262143:CTS262150 DDK262143:DDO262150 DNG262143:DNK262150 DXC262143:DXG262150 EGY262143:EHC262150 EQU262143:EQY262150 FAQ262143:FAU262150 FKM262143:FKQ262150 FUI262143:FUM262150 GEE262143:GEI262150 GOA262143:GOE262150 GXW262143:GYA262150 HHS262143:HHW262150 HRO262143:HRS262150 IBK262143:IBO262150 ILG262143:ILK262150 IVC262143:IVG262150 JEY262143:JFC262150 JOU262143:JOY262150 JYQ262143:JYU262150 KIM262143:KIQ262150 KSI262143:KSM262150 LCE262143:LCI262150 LMA262143:LME262150 LVW262143:LWA262150 MFS262143:MFW262150 MPO262143:MPS262150 MZK262143:MZO262150 NJG262143:NJK262150 NTC262143:NTG262150 OCY262143:ODC262150 OMU262143:OMY262150 OWQ262143:OWU262150 PGM262143:PGQ262150 PQI262143:PQM262150 QAE262143:QAI262150 QKA262143:QKE262150 QTW262143:QUA262150 RDS262143:RDW262150 RNO262143:RNS262150 RXK262143:RXO262150 SHG262143:SHK262150 SRC262143:SRG262150 TAY262143:TBC262150 TKU262143:TKY262150 TUQ262143:TUU262150 UEM262143:UEQ262150 UOI262143:UOM262150 UYE262143:UYI262150 VIA262143:VIE262150 VRW262143:VSA262150 WBS262143:WBW262150 WLO262143:WLS262150 WVK262143:WVO262150 C327679:G327686 IY327679:JC327686 SU327679:SY327686 ACQ327679:ACU327686 AMM327679:AMQ327686 AWI327679:AWM327686 BGE327679:BGI327686 BQA327679:BQE327686 BZW327679:CAA327686 CJS327679:CJW327686 CTO327679:CTS327686 DDK327679:DDO327686 DNG327679:DNK327686 DXC327679:DXG327686 EGY327679:EHC327686 EQU327679:EQY327686 FAQ327679:FAU327686 FKM327679:FKQ327686 FUI327679:FUM327686 GEE327679:GEI327686 GOA327679:GOE327686 GXW327679:GYA327686 HHS327679:HHW327686 HRO327679:HRS327686 IBK327679:IBO327686 ILG327679:ILK327686 IVC327679:IVG327686 JEY327679:JFC327686 JOU327679:JOY327686 JYQ327679:JYU327686 KIM327679:KIQ327686 KSI327679:KSM327686 LCE327679:LCI327686 LMA327679:LME327686 LVW327679:LWA327686 MFS327679:MFW327686 MPO327679:MPS327686 MZK327679:MZO327686 NJG327679:NJK327686 NTC327679:NTG327686 OCY327679:ODC327686 OMU327679:OMY327686 OWQ327679:OWU327686 PGM327679:PGQ327686 PQI327679:PQM327686 QAE327679:QAI327686 QKA327679:QKE327686 QTW327679:QUA327686 RDS327679:RDW327686 RNO327679:RNS327686 RXK327679:RXO327686 SHG327679:SHK327686 SRC327679:SRG327686 TAY327679:TBC327686 TKU327679:TKY327686 TUQ327679:TUU327686 UEM327679:UEQ327686 UOI327679:UOM327686 UYE327679:UYI327686 VIA327679:VIE327686 VRW327679:VSA327686 WBS327679:WBW327686 WLO327679:WLS327686 WVK327679:WVO327686 C393215:G393222 IY393215:JC393222 SU393215:SY393222 ACQ393215:ACU393222 AMM393215:AMQ393222 AWI393215:AWM393222 BGE393215:BGI393222 BQA393215:BQE393222 BZW393215:CAA393222 CJS393215:CJW393222 CTO393215:CTS393222 DDK393215:DDO393222 DNG393215:DNK393222 DXC393215:DXG393222 EGY393215:EHC393222 EQU393215:EQY393222 FAQ393215:FAU393222 FKM393215:FKQ393222 FUI393215:FUM393222 GEE393215:GEI393222 GOA393215:GOE393222 GXW393215:GYA393222 HHS393215:HHW393222 HRO393215:HRS393222 IBK393215:IBO393222 ILG393215:ILK393222 IVC393215:IVG393222 JEY393215:JFC393222 JOU393215:JOY393222 JYQ393215:JYU393222 KIM393215:KIQ393222 KSI393215:KSM393222 LCE393215:LCI393222 LMA393215:LME393222 LVW393215:LWA393222 MFS393215:MFW393222 MPO393215:MPS393222 MZK393215:MZO393222 NJG393215:NJK393222 NTC393215:NTG393222 OCY393215:ODC393222 OMU393215:OMY393222 OWQ393215:OWU393222 PGM393215:PGQ393222 PQI393215:PQM393222 QAE393215:QAI393222 QKA393215:QKE393222 QTW393215:QUA393222 RDS393215:RDW393222 RNO393215:RNS393222 RXK393215:RXO393222 SHG393215:SHK393222 SRC393215:SRG393222 TAY393215:TBC393222 TKU393215:TKY393222 TUQ393215:TUU393222 UEM393215:UEQ393222 UOI393215:UOM393222 UYE393215:UYI393222 VIA393215:VIE393222 VRW393215:VSA393222 WBS393215:WBW393222 WLO393215:WLS393222 WVK393215:WVO393222 C458751:G458758 IY458751:JC458758 SU458751:SY458758 ACQ458751:ACU458758 AMM458751:AMQ458758 AWI458751:AWM458758 BGE458751:BGI458758 BQA458751:BQE458758 BZW458751:CAA458758 CJS458751:CJW458758 CTO458751:CTS458758 DDK458751:DDO458758 DNG458751:DNK458758 DXC458751:DXG458758 EGY458751:EHC458758 EQU458751:EQY458758 FAQ458751:FAU458758 FKM458751:FKQ458758 FUI458751:FUM458758 GEE458751:GEI458758 GOA458751:GOE458758 GXW458751:GYA458758 HHS458751:HHW458758 HRO458751:HRS458758 IBK458751:IBO458758 ILG458751:ILK458758 IVC458751:IVG458758 JEY458751:JFC458758 JOU458751:JOY458758 JYQ458751:JYU458758 KIM458751:KIQ458758 KSI458751:KSM458758 LCE458751:LCI458758 LMA458751:LME458758 LVW458751:LWA458758 MFS458751:MFW458758 MPO458751:MPS458758 MZK458751:MZO458758 NJG458751:NJK458758 NTC458751:NTG458758 OCY458751:ODC458758 OMU458751:OMY458758 OWQ458751:OWU458758 PGM458751:PGQ458758 PQI458751:PQM458758 QAE458751:QAI458758 QKA458751:QKE458758 QTW458751:QUA458758 RDS458751:RDW458758 RNO458751:RNS458758 RXK458751:RXO458758 SHG458751:SHK458758 SRC458751:SRG458758 TAY458751:TBC458758 TKU458751:TKY458758 TUQ458751:TUU458758 UEM458751:UEQ458758 UOI458751:UOM458758 UYE458751:UYI458758 VIA458751:VIE458758 VRW458751:VSA458758 WBS458751:WBW458758 WLO458751:WLS458758 WVK458751:WVO458758 C524287:G524294 IY524287:JC524294 SU524287:SY524294 ACQ524287:ACU524294 AMM524287:AMQ524294 AWI524287:AWM524294 BGE524287:BGI524294 BQA524287:BQE524294 BZW524287:CAA524294 CJS524287:CJW524294 CTO524287:CTS524294 DDK524287:DDO524294 DNG524287:DNK524294 DXC524287:DXG524294 EGY524287:EHC524294 EQU524287:EQY524294 FAQ524287:FAU524294 FKM524287:FKQ524294 FUI524287:FUM524294 GEE524287:GEI524294 GOA524287:GOE524294 GXW524287:GYA524294 HHS524287:HHW524294 HRO524287:HRS524294 IBK524287:IBO524294 ILG524287:ILK524294 IVC524287:IVG524294 JEY524287:JFC524294 JOU524287:JOY524294 JYQ524287:JYU524294 KIM524287:KIQ524294 KSI524287:KSM524294 LCE524287:LCI524294 LMA524287:LME524294 LVW524287:LWA524294 MFS524287:MFW524294 MPO524287:MPS524294 MZK524287:MZO524294 NJG524287:NJK524294 NTC524287:NTG524294 OCY524287:ODC524294 OMU524287:OMY524294 OWQ524287:OWU524294 PGM524287:PGQ524294 PQI524287:PQM524294 QAE524287:QAI524294 QKA524287:QKE524294 QTW524287:QUA524294 RDS524287:RDW524294 RNO524287:RNS524294 RXK524287:RXO524294 SHG524287:SHK524294 SRC524287:SRG524294 TAY524287:TBC524294 TKU524287:TKY524294 TUQ524287:TUU524294 UEM524287:UEQ524294 UOI524287:UOM524294 UYE524287:UYI524294 VIA524287:VIE524294 VRW524287:VSA524294 WBS524287:WBW524294 WLO524287:WLS524294 WVK524287:WVO524294 C589823:G589830 IY589823:JC589830 SU589823:SY589830 ACQ589823:ACU589830 AMM589823:AMQ589830 AWI589823:AWM589830 BGE589823:BGI589830 BQA589823:BQE589830 BZW589823:CAA589830 CJS589823:CJW589830 CTO589823:CTS589830 DDK589823:DDO589830 DNG589823:DNK589830 DXC589823:DXG589830 EGY589823:EHC589830 EQU589823:EQY589830 FAQ589823:FAU589830 FKM589823:FKQ589830 FUI589823:FUM589830 GEE589823:GEI589830 GOA589823:GOE589830 GXW589823:GYA589830 HHS589823:HHW589830 HRO589823:HRS589830 IBK589823:IBO589830 ILG589823:ILK589830 IVC589823:IVG589830 JEY589823:JFC589830 JOU589823:JOY589830 JYQ589823:JYU589830 KIM589823:KIQ589830 KSI589823:KSM589830 LCE589823:LCI589830 LMA589823:LME589830 LVW589823:LWA589830 MFS589823:MFW589830 MPO589823:MPS589830 MZK589823:MZO589830 NJG589823:NJK589830 NTC589823:NTG589830 OCY589823:ODC589830 OMU589823:OMY589830 OWQ589823:OWU589830 PGM589823:PGQ589830 PQI589823:PQM589830 QAE589823:QAI589830 QKA589823:QKE589830 QTW589823:QUA589830 RDS589823:RDW589830 RNO589823:RNS589830 RXK589823:RXO589830 SHG589823:SHK589830 SRC589823:SRG589830 TAY589823:TBC589830 TKU589823:TKY589830 TUQ589823:TUU589830 UEM589823:UEQ589830 UOI589823:UOM589830 UYE589823:UYI589830 VIA589823:VIE589830 VRW589823:VSA589830 WBS589823:WBW589830 WLO589823:WLS589830 WVK589823:WVO589830 C655359:G655366 IY655359:JC655366 SU655359:SY655366 ACQ655359:ACU655366 AMM655359:AMQ655366 AWI655359:AWM655366 BGE655359:BGI655366 BQA655359:BQE655366 BZW655359:CAA655366 CJS655359:CJW655366 CTO655359:CTS655366 DDK655359:DDO655366 DNG655359:DNK655366 DXC655359:DXG655366 EGY655359:EHC655366 EQU655359:EQY655366 FAQ655359:FAU655366 FKM655359:FKQ655366 FUI655359:FUM655366 GEE655359:GEI655366 GOA655359:GOE655366 GXW655359:GYA655366 HHS655359:HHW655366 HRO655359:HRS655366 IBK655359:IBO655366 ILG655359:ILK655366 IVC655359:IVG655366 JEY655359:JFC655366 JOU655359:JOY655366 JYQ655359:JYU655366 KIM655359:KIQ655366 KSI655359:KSM655366 LCE655359:LCI655366 LMA655359:LME655366 LVW655359:LWA655366 MFS655359:MFW655366 MPO655359:MPS655366 MZK655359:MZO655366 NJG655359:NJK655366 NTC655359:NTG655366 OCY655359:ODC655366 OMU655359:OMY655366 OWQ655359:OWU655366 PGM655359:PGQ655366 PQI655359:PQM655366 QAE655359:QAI655366 QKA655359:QKE655366 QTW655359:QUA655366 RDS655359:RDW655366 RNO655359:RNS655366 RXK655359:RXO655366 SHG655359:SHK655366 SRC655359:SRG655366 TAY655359:TBC655366 TKU655359:TKY655366 TUQ655359:TUU655366 UEM655359:UEQ655366 UOI655359:UOM655366 UYE655359:UYI655366 VIA655359:VIE655366 VRW655359:VSA655366 WBS655359:WBW655366 WLO655359:WLS655366 WVK655359:WVO655366 C720895:G720902 IY720895:JC720902 SU720895:SY720902 ACQ720895:ACU720902 AMM720895:AMQ720902 AWI720895:AWM720902 BGE720895:BGI720902 BQA720895:BQE720902 BZW720895:CAA720902 CJS720895:CJW720902 CTO720895:CTS720902 DDK720895:DDO720902 DNG720895:DNK720902 DXC720895:DXG720902 EGY720895:EHC720902 EQU720895:EQY720902 FAQ720895:FAU720902 FKM720895:FKQ720902 FUI720895:FUM720902 GEE720895:GEI720902 GOA720895:GOE720902 GXW720895:GYA720902 HHS720895:HHW720902 HRO720895:HRS720902 IBK720895:IBO720902 ILG720895:ILK720902 IVC720895:IVG720902 JEY720895:JFC720902 JOU720895:JOY720902 JYQ720895:JYU720902 KIM720895:KIQ720902 KSI720895:KSM720902 LCE720895:LCI720902 LMA720895:LME720902 LVW720895:LWA720902 MFS720895:MFW720902 MPO720895:MPS720902 MZK720895:MZO720902 NJG720895:NJK720902 NTC720895:NTG720902 OCY720895:ODC720902 OMU720895:OMY720902 OWQ720895:OWU720902 PGM720895:PGQ720902 PQI720895:PQM720902 QAE720895:QAI720902 QKA720895:QKE720902 QTW720895:QUA720902 RDS720895:RDW720902 RNO720895:RNS720902 RXK720895:RXO720902 SHG720895:SHK720902 SRC720895:SRG720902 TAY720895:TBC720902 TKU720895:TKY720902 TUQ720895:TUU720902 UEM720895:UEQ720902 UOI720895:UOM720902 UYE720895:UYI720902 VIA720895:VIE720902 VRW720895:VSA720902 WBS720895:WBW720902 WLO720895:WLS720902 WVK720895:WVO720902 C786431:G786438 IY786431:JC786438 SU786431:SY786438 ACQ786431:ACU786438 AMM786431:AMQ786438 AWI786431:AWM786438 BGE786431:BGI786438 BQA786431:BQE786438 BZW786431:CAA786438 CJS786431:CJW786438 CTO786431:CTS786438 DDK786431:DDO786438 DNG786431:DNK786438 DXC786431:DXG786438 EGY786431:EHC786438 EQU786431:EQY786438 FAQ786431:FAU786438 FKM786431:FKQ786438 FUI786431:FUM786438 GEE786431:GEI786438 GOA786431:GOE786438 GXW786431:GYA786438 HHS786431:HHW786438 HRO786431:HRS786438 IBK786431:IBO786438 ILG786431:ILK786438 IVC786431:IVG786438 JEY786431:JFC786438 JOU786431:JOY786438 JYQ786431:JYU786438 KIM786431:KIQ786438 KSI786431:KSM786438 LCE786431:LCI786438 LMA786431:LME786438 LVW786431:LWA786438 MFS786431:MFW786438 MPO786431:MPS786438 MZK786431:MZO786438 NJG786431:NJK786438 NTC786431:NTG786438 OCY786431:ODC786438 OMU786431:OMY786438 OWQ786431:OWU786438 PGM786431:PGQ786438 PQI786431:PQM786438 QAE786431:QAI786438 QKA786431:QKE786438 QTW786431:QUA786438 RDS786431:RDW786438 RNO786431:RNS786438 RXK786431:RXO786438 SHG786431:SHK786438 SRC786431:SRG786438 TAY786431:TBC786438 TKU786431:TKY786438 TUQ786431:TUU786438 UEM786431:UEQ786438 UOI786431:UOM786438 UYE786431:UYI786438 VIA786431:VIE786438 VRW786431:VSA786438 WBS786431:WBW786438 WLO786431:WLS786438 WVK786431:WVO786438 C851967:G851974 IY851967:JC851974 SU851967:SY851974 ACQ851967:ACU851974 AMM851967:AMQ851974 AWI851967:AWM851974 BGE851967:BGI851974 BQA851967:BQE851974 BZW851967:CAA851974 CJS851967:CJW851974 CTO851967:CTS851974 DDK851967:DDO851974 DNG851967:DNK851974 DXC851967:DXG851974 EGY851967:EHC851974 EQU851967:EQY851974 FAQ851967:FAU851974 FKM851967:FKQ851974 FUI851967:FUM851974 GEE851967:GEI851974 GOA851967:GOE851974 GXW851967:GYA851974 HHS851967:HHW851974 HRO851967:HRS851974 IBK851967:IBO851974 ILG851967:ILK851974 IVC851967:IVG851974 JEY851967:JFC851974 JOU851967:JOY851974 JYQ851967:JYU851974 KIM851967:KIQ851974 KSI851967:KSM851974 LCE851967:LCI851974 LMA851967:LME851974 LVW851967:LWA851974 MFS851967:MFW851974 MPO851967:MPS851974 MZK851967:MZO851974 NJG851967:NJK851974 NTC851967:NTG851974 OCY851967:ODC851974 OMU851967:OMY851974 OWQ851967:OWU851974 PGM851967:PGQ851974 PQI851967:PQM851974 QAE851967:QAI851974 QKA851967:QKE851974 QTW851967:QUA851974 RDS851967:RDW851974 RNO851967:RNS851974 RXK851967:RXO851974 SHG851967:SHK851974 SRC851967:SRG851974 TAY851967:TBC851974 TKU851967:TKY851974 TUQ851967:TUU851974 UEM851967:UEQ851974 UOI851967:UOM851974 UYE851967:UYI851974 VIA851967:VIE851974 VRW851967:VSA851974 WBS851967:WBW851974 WLO851967:WLS851974 WVK851967:WVO851974 C917503:G917510 IY917503:JC917510 SU917503:SY917510 ACQ917503:ACU917510 AMM917503:AMQ917510 AWI917503:AWM917510 BGE917503:BGI917510 BQA917503:BQE917510 BZW917503:CAA917510 CJS917503:CJW917510 CTO917503:CTS917510 DDK917503:DDO917510 DNG917503:DNK917510 DXC917503:DXG917510 EGY917503:EHC917510 EQU917503:EQY917510 FAQ917503:FAU917510 FKM917503:FKQ917510 FUI917503:FUM917510 GEE917503:GEI917510 GOA917503:GOE917510 GXW917503:GYA917510 HHS917503:HHW917510 HRO917503:HRS917510 IBK917503:IBO917510 ILG917503:ILK917510 IVC917503:IVG917510 JEY917503:JFC917510 JOU917503:JOY917510 JYQ917503:JYU917510 KIM917503:KIQ917510 KSI917503:KSM917510 LCE917503:LCI917510 LMA917503:LME917510 LVW917503:LWA917510 MFS917503:MFW917510 MPO917503:MPS917510 MZK917503:MZO917510 NJG917503:NJK917510 NTC917503:NTG917510 OCY917503:ODC917510 OMU917503:OMY917510 OWQ917503:OWU917510 PGM917503:PGQ917510 PQI917503:PQM917510 QAE917503:QAI917510 QKA917503:QKE917510 QTW917503:QUA917510 RDS917503:RDW917510 RNO917503:RNS917510 RXK917503:RXO917510 SHG917503:SHK917510 SRC917503:SRG917510 TAY917503:TBC917510 TKU917503:TKY917510 TUQ917503:TUU917510 UEM917503:UEQ917510 UOI917503:UOM917510 UYE917503:UYI917510 VIA917503:VIE917510 VRW917503:VSA917510 WBS917503:WBW917510 WLO917503:WLS917510 WVK917503:WVO917510 C983039:G983046 IY983039:JC983046 SU983039:SY983046 ACQ983039:ACU983046 AMM983039:AMQ983046 AWI983039:AWM983046 BGE983039:BGI983046 BQA983039:BQE983046 BZW983039:CAA983046 CJS983039:CJW983046 CTO983039:CTS983046 DDK983039:DDO983046 DNG983039:DNK983046 DXC983039:DXG983046 EGY983039:EHC983046 EQU983039:EQY983046 FAQ983039:FAU983046 FKM983039:FKQ983046 FUI983039:FUM983046 GEE983039:GEI983046 GOA983039:GOE983046 GXW983039:GYA983046 HHS983039:HHW983046 HRO983039:HRS983046 IBK983039:IBO983046 ILG983039:ILK983046 IVC983039:IVG983046 JEY983039:JFC983046 JOU983039:JOY983046 JYQ983039:JYU983046 KIM983039:KIQ983046 KSI983039:KSM983046 LCE983039:LCI983046 LMA983039:LME983046 LVW983039:LWA983046 MFS983039:MFW983046 MPO983039:MPS983046 MZK983039:MZO983046 NJG983039:NJK983046 NTC983039:NTG983046 OCY983039:ODC983046 OMU983039:OMY983046 OWQ983039:OWU983046 PGM983039:PGQ983046 PQI983039:PQM983046 QAE983039:QAI983046 QKA983039:QKE983046 QTW983039:QUA983046 RDS983039:RDW983046 RNO983039:RNS983046 RXK983039:RXO983046 SHG983039:SHK983046 SRC983039:SRG983046 TAY983039:TBC983046 TKU983039:TKY983046 TUQ983039:TUU983046 UEM983039:UEQ983046 UOI983039:UOM983046 UYE983039:UYI983046 VIA983039:VIE983046 VRW983039:VSA983046 WBS983039:WBW983046 WLO983039:WLS983046 WVK983039:WVO983046 C65509:G65516 IY65509:JC65516 SU65509:SY65516 ACQ65509:ACU65516 AMM65509:AMQ65516 AWI65509:AWM65516 BGE65509:BGI65516 BQA65509:BQE65516 BZW65509:CAA65516 CJS65509:CJW65516 CTO65509:CTS65516 DDK65509:DDO65516 DNG65509:DNK65516 DXC65509:DXG65516 EGY65509:EHC65516 EQU65509:EQY65516 FAQ65509:FAU65516 FKM65509:FKQ65516 FUI65509:FUM65516 GEE65509:GEI65516 GOA65509:GOE65516 GXW65509:GYA65516 HHS65509:HHW65516 HRO65509:HRS65516 IBK65509:IBO65516 ILG65509:ILK65516 IVC65509:IVG65516 JEY65509:JFC65516 JOU65509:JOY65516 JYQ65509:JYU65516 KIM65509:KIQ65516 KSI65509:KSM65516 LCE65509:LCI65516 LMA65509:LME65516 LVW65509:LWA65516 MFS65509:MFW65516 MPO65509:MPS65516 MZK65509:MZO65516 NJG65509:NJK65516 NTC65509:NTG65516 OCY65509:ODC65516 OMU65509:OMY65516 OWQ65509:OWU65516 PGM65509:PGQ65516 PQI65509:PQM65516 QAE65509:QAI65516 QKA65509:QKE65516 QTW65509:QUA65516 RDS65509:RDW65516 RNO65509:RNS65516 RXK65509:RXO65516 SHG65509:SHK65516 SRC65509:SRG65516 TAY65509:TBC65516 TKU65509:TKY65516 TUQ65509:TUU65516 UEM65509:UEQ65516 UOI65509:UOM65516 UYE65509:UYI65516 VIA65509:VIE65516 VRW65509:VSA65516 WBS65509:WBW65516 WLO65509:WLS65516 WVK65509:WVO65516 C131045:G131052 IY131045:JC131052 SU131045:SY131052 ACQ131045:ACU131052 AMM131045:AMQ131052 AWI131045:AWM131052 BGE131045:BGI131052 BQA131045:BQE131052 BZW131045:CAA131052 CJS131045:CJW131052 CTO131045:CTS131052 DDK131045:DDO131052 DNG131045:DNK131052 DXC131045:DXG131052 EGY131045:EHC131052 EQU131045:EQY131052 FAQ131045:FAU131052 FKM131045:FKQ131052 FUI131045:FUM131052 GEE131045:GEI131052 GOA131045:GOE131052 GXW131045:GYA131052 HHS131045:HHW131052 HRO131045:HRS131052 IBK131045:IBO131052 ILG131045:ILK131052 IVC131045:IVG131052 JEY131045:JFC131052 JOU131045:JOY131052 JYQ131045:JYU131052 KIM131045:KIQ131052 KSI131045:KSM131052 LCE131045:LCI131052 LMA131045:LME131052 LVW131045:LWA131052 MFS131045:MFW131052 MPO131045:MPS131052 MZK131045:MZO131052 NJG131045:NJK131052 NTC131045:NTG131052 OCY131045:ODC131052 OMU131045:OMY131052 OWQ131045:OWU131052 PGM131045:PGQ131052 PQI131045:PQM131052 QAE131045:QAI131052 QKA131045:QKE131052 QTW131045:QUA131052 RDS131045:RDW131052 RNO131045:RNS131052 RXK131045:RXO131052 SHG131045:SHK131052 SRC131045:SRG131052 TAY131045:TBC131052 TKU131045:TKY131052 TUQ131045:TUU131052 UEM131045:UEQ131052 UOI131045:UOM131052 UYE131045:UYI131052 VIA131045:VIE131052 VRW131045:VSA131052 WBS131045:WBW131052 WLO131045:WLS131052 WVK131045:WVO131052 C196581:G196588 IY196581:JC196588 SU196581:SY196588 ACQ196581:ACU196588 AMM196581:AMQ196588 AWI196581:AWM196588 BGE196581:BGI196588 BQA196581:BQE196588 BZW196581:CAA196588 CJS196581:CJW196588 CTO196581:CTS196588 DDK196581:DDO196588 DNG196581:DNK196588 DXC196581:DXG196588 EGY196581:EHC196588 EQU196581:EQY196588 FAQ196581:FAU196588 FKM196581:FKQ196588 FUI196581:FUM196588 GEE196581:GEI196588 GOA196581:GOE196588 GXW196581:GYA196588 HHS196581:HHW196588 HRO196581:HRS196588 IBK196581:IBO196588 ILG196581:ILK196588 IVC196581:IVG196588 JEY196581:JFC196588 JOU196581:JOY196588 JYQ196581:JYU196588 KIM196581:KIQ196588 KSI196581:KSM196588 LCE196581:LCI196588 LMA196581:LME196588 LVW196581:LWA196588 MFS196581:MFW196588 MPO196581:MPS196588 MZK196581:MZO196588 NJG196581:NJK196588 NTC196581:NTG196588 OCY196581:ODC196588 OMU196581:OMY196588 OWQ196581:OWU196588 PGM196581:PGQ196588 PQI196581:PQM196588 QAE196581:QAI196588 QKA196581:QKE196588 QTW196581:QUA196588 RDS196581:RDW196588 RNO196581:RNS196588 RXK196581:RXO196588 SHG196581:SHK196588 SRC196581:SRG196588 TAY196581:TBC196588 TKU196581:TKY196588 TUQ196581:TUU196588 UEM196581:UEQ196588 UOI196581:UOM196588 UYE196581:UYI196588 VIA196581:VIE196588 VRW196581:VSA196588 WBS196581:WBW196588 WLO196581:WLS196588 WVK196581:WVO196588 C262117:G262124 IY262117:JC262124 SU262117:SY262124 ACQ262117:ACU262124 AMM262117:AMQ262124 AWI262117:AWM262124 BGE262117:BGI262124 BQA262117:BQE262124 BZW262117:CAA262124 CJS262117:CJW262124 CTO262117:CTS262124 DDK262117:DDO262124 DNG262117:DNK262124 DXC262117:DXG262124 EGY262117:EHC262124 EQU262117:EQY262124 FAQ262117:FAU262124 FKM262117:FKQ262124 FUI262117:FUM262124 GEE262117:GEI262124 GOA262117:GOE262124 GXW262117:GYA262124 HHS262117:HHW262124 HRO262117:HRS262124 IBK262117:IBO262124 ILG262117:ILK262124 IVC262117:IVG262124 JEY262117:JFC262124 JOU262117:JOY262124 JYQ262117:JYU262124 KIM262117:KIQ262124 KSI262117:KSM262124 LCE262117:LCI262124 LMA262117:LME262124 LVW262117:LWA262124 MFS262117:MFW262124 MPO262117:MPS262124 MZK262117:MZO262124 NJG262117:NJK262124 NTC262117:NTG262124 OCY262117:ODC262124 OMU262117:OMY262124 OWQ262117:OWU262124 PGM262117:PGQ262124 PQI262117:PQM262124 QAE262117:QAI262124 QKA262117:QKE262124 QTW262117:QUA262124 RDS262117:RDW262124 RNO262117:RNS262124 RXK262117:RXO262124 SHG262117:SHK262124 SRC262117:SRG262124 TAY262117:TBC262124 TKU262117:TKY262124 TUQ262117:TUU262124 UEM262117:UEQ262124 UOI262117:UOM262124 UYE262117:UYI262124 VIA262117:VIE262124 VRW262117:VSA262124 WBS262117:WBW262124 WLO262117:WLS262124 WVK262117:WVO262124 C327653:G327660 IY327653:JC327660 SU327653:SY327660 ACQ327653:ACU327660 AMM327653:AMQ327660 AWI327653:AWM327660 BGE327653:BGI327660 BQA327653:BQE327660 BZW327653:CAA327660 CJS327653:CJW327660 CTO327653:CTS327660 DDK327653:DDO327660 DNG327653:DNK327660 DXC327653:DXG327660 EGY327653:EHC327660 EQU327653:EQY327660 FAQ327653:FAU327660 FKM327653:FKQ327660 FUI327653:FUM327660 GEE327653:GEI327660 GOA327653:GOE327660 GXW327653:GYA327660 HHS327653:HHW327660 HRO327653:HRS327660 IBK327653:IBO327660 ILG327653:ILK327660 IVC327653:IVG327660 JEY327653:JFC327660 JOU327653:JOY327660 JYQ327653:JYU327660 KIM327653:KIQ327660 KSI327653:KSM327660 LCE327653:LCI327660 LMA327653:LME327660 LVW327653:LWA327660 MFS327653:MFW327660 MPO327653:MPS327660 MZK327653:MZO327660 NJG327653:NJK327660 NTC327653:NTG327660 OCY327653:ODC327660 OMU327653:OMY327660 OWQ327653:OWU327660 PGM327653:PGQ327660 PQI327653:PQM327660 QAE327653:QAI327660 QKA327653:QKE327660 QTW327653:QUA327660 RDS327653:RDW327660 RNO327653:RNS327660 RXK327653:RXO327660 SHG327653:SHK327660 SRC327653:SRG327660 TAY327653:TBC327660 TKU327653:TKY327660 TUQ327653:TUU327660 UEM327653:UEQ327660 UOI327653:UOM327660 UYE327653:UYI327660 VIA327653:VIE327660 VRW327653:VSA327660 WBS327653:WBW327660 WLO327653:WLS327660 WVK327653:WVO327660 C393189:G393196 IY393189:JC393196 SU393189:SY393196 ACQ393189:ACU393196 AMM393189:AMQ393196 AWI393189:AWM393196 BGE393189:BGI393196 BQA393189:BQE393196 BZW393189:CAA393196 CJS393189:CJW393196 CTO393189:CTS393196 DDK393189:DDO393196 DNG393189:DNK393196 DXC393189:DXG393196 EGY393189:EHC393196 EQU393189:EQY393196 FAQ393189:FAU393196 FKM393189:FKQ393196 FUI393189:FUM393196 GEE393189:GEI393196 GOA393189:GOE393196 GXW393189:GYA393196 HHS393189:HHW393196 HRO393189:HRS393196 IBK393189:IBO393196 ILG393189:ILK393196 IVC393189:IVG393196 JEY393189:JFC393196 JOU393189:JOY393196 JYQ393189:JYU393196 KIM393189:KIQ393196 KSI393189:KSM393196 LCE393189:LCI393196 LMA393189:LME393196 LVW393189:LWA393196 MFS393189:MFW393196 MPO393189:MPS393196 MZK393189:MZO393196 NJG393189:NJK393196 NTC393189:NTG393196 OCY393189:ODC393196 OMU393189:OMY393196 OWQ393189:OWU393196 PGM393189:PGQ393196 PQI393189:PQM393196 QAE393189:QAI393196 QKA393189:QKE393196 QTW393189:QUA393196 RDS393189:RDW393196 RNO393189:RNS393196 RXK393189:RXO393196 SHG393189:SHK393196 SRC393189:SRG393196 TAY393189:TBC393196 TKU393189:TKY393196 TUQ393189:TUU393196 UEM393189:UEQ393196 UOI393189:UOM393196 UYE393189:UYI393196 VIA393189:VIE393196 VRW393189:VSA393196 WBS393189:WBW393196 WLO393189:WLS393196 WVK393189:WVO393196 C458725:G458732 IY458725:JC458732 SU458725:SY458732 ACQ458725:ACU458732 AMM458725:AMQ458732 AWI458725:AWM458732 BGE458725:BGI458732 BQA458725:BQE458732 BZW458725:CAA458732 CJS458725:CJW458732 CTO458725:CTS458732 DDK458725:DDO458732 DNG458725:DNK458732 DXC458725:DXG458732 EGY458725:EHC458732 EQU458725:EQY458732 FAQ458725:FAU458732 FKM458725:FKQ458732 FUI458725:FUM458732 GEE458725:GEI458732 GOA458725:GOE458732 GXW458725:GYA458732 HHS458725:HHW458732 HRO458725:HRS458732 IBK458725:IBO458732 ILG458725:ILK458732 IVC458725:IVG458732 JEY458725:JFC458732 JOU458725:JOY458732 JYQ458725:JYU458732 KIM458725:KIQ458732 KSI458725:KSM458732 LCE458725:LCI458732 LMA458725:LME458732 LVW458725:LWA458732 MFS458725:MFW458732 MPO458725:MPS458732 MZK458725:MZO458732 NJG458725:NJK458732 NTC458725:NTG458732 OCY458725:ODC458732 OMU458725:OMY458732 OWQ458725:OWU458732 PGM458725:PGQ458732 PQI458725:PQM458732 QAE458725:QAI458732 QKA458725:QKE458732 QTW458725:QUA458732 RDS458725:RDW458732 RNO458725:RNS458732 RXK458725:RXO458732 SHG458725:SHK458732 SRC458725:SRG458732 TAY458725:TBC458732 TKU458725:TKY458732 TUQ458725:TUU458732 UEM458725:UEQ458732 UOI458725:UOM458732 UYE458725:UYI458732 VIA458725:VIE458732 VRW458725:VSA458732 WBS458725:WBW458732 WLO458725:WLS458732 WVK458725:WVO458732 C524261:G524268 IY524261:JC524268 SU524261:SY524268 ACQ524261:ACU524268 AMM524261:AMQ524268 AWI524261:AWM524268 BGE524261:BGI524268 BQA524261:BQE524268 BZW524261:CAA524268 CJS524261:CJW524268 CTO524261:CTS524268 DDK524261:DDO524268 DNG524261:DNK524268 DXC524261:DXG524268 EGY524261:EHC524268 EQU524261:EQY524268 FAQ524261:FAU524268 FKM524261:FKQ524268 FUI524261:FUM524268 GEE524261:GEI524268 GOA524261:GOE524268 GXW524261:GYA524268 HHS524261:HHW524268 HRO524261:HRS524268 IBK524261:IBO524268 ILG524261:ILK524268 IVC524261:IVG524268 JEY524261:JFC524268 JOU524261:JOY524268 JYQ524261:JYU524268 KIM524261:KIQ524268 KSI524261:KSM524268 LCE524261:LCI524268 LMA524261:LME524268 LVW524261:LWA524268 MFS524261:MFW524268 MPO524261:MPS524268 MZK524261:MZO524268 NJG524261:NJK524268 NTC524261:NTG524268 OCY524261:ODC524268 OMU524261:OMY524268 OWQ524261:OWU524268 PGM524261:PGQ524268 PQI524261:PQM524268 QAE524261:QAI524268 QKA524261:QKE524268 QTW524261:QUA524268 RDS524261:RDW524268 RNO524261:RNS524268 RXK524261:RXO524268 SHG524261:SHK524268 SRC524261:SRG524268 TAY524261:TBC524268 TKU524261:TKY524268 TUQ524261:TUU524268 UEM524261:UEQ524268 UOI524261:UOM524268 UYE524261:UYI524268 VIA524261:VIE524268 VRW524261:VSA524268 WBS524261:WBW524268 WLO524261:WLS524268 WVK524261:WVO524268 C589797:G589804 IY589797:JC589804 SU589797:SY589804 ACQ589797:ACU589804 AMM589797:AMQ589804 AWI589797:AWM589804 BGE589797:BGI589804 BQA589797:BQE589804 BZW589797:CAA589804 CJS589797:CJW589804 CTO589797:CTS589804 DDK589797:DDO589804 DNG589797:DNK589804 DXC589797:DXG589804 EGY589797:EHC589804 EQU589797:EQY589804 FAQ589797:FAU589804 FKM589797:FKQ589804 FUI589797:FUM589804 GEE589797:GEI589804 GOA589797:GOE589804 GXW589797:GYA589804 HHS589797:HHW589804 HRO589797:HRS589804 IBK589797:IBO589804 ILG589797:ILK589804 IVC589797:IVG589804 JEY589797:JFC589804 JOU589797:JOY589804 JYQ589797:JYU589804 KIM589797:KIQ589804 KSI589797:KSM589804 LCE589797:LCI589804 LMA589797:LME589804 LVW589797:LWA589804 MFS589797:MFW589804 MPO589797:MPS589804 MZK589797:MZO589804 NJG589797:NJK589804 NTC589797:NTG589804 OCY589797:ODC589804 OMU589797:OMY589804 OWQ589797:OWU589804 PGM589797:PGQ589804 PQI589797:PQM589804 QAE589797:QAI589804 QKA589797:QKE589804 QTW589797:QUA589804 RDS589797:RDW589804 RNO589797:RNS589804 RXK589797:RXO589804 SHG589797:SHK589804 SRC589797:SRG589804 TAY589797:TBC589804 TKU589797:TKY589804 TUQ589797:TUU589804 UEM589797:UEQ589804 UOI589797:UOM589804 UYE589797:UYI589804 VIA589797:VIE589804 VRW589797:VSA589804 WBS589797:WBW589804 WLO589797:WLS589804 WVK589797:WVO589804 C655333:G655340 IY655333:JC655340 SU655333:SY655340 ACQ655333:ACU655340 AMM655333:AMQ655340 AWI655333:AWM655340 BGE655333:BGI655340 BQA655333:BQE655340 BZW655333:CAA655340 CJS655333:CJW655340 CTO655333:CTS655340 DDK655333:DDO655340 DNG655333:DNK655340 DXC655333:DXG655340 EGY655333:EHC655340 EQU655333:EQY655340 FAQ655333:FAU655340 FKM655333:FKQ655340 FUI655333:FUM655340 GEE655333:GEI655340 GOA655333:GOE655340 GXW655333:GYA655340 HHS655333:HHW655340 HRO655333:HRS655340 IBK655333:IBO655340 ILG655333:ILK655340 IVC655333:IVG655340 JEY655333:JFC655340 JOU655333:JOY655340 JYQ655333:JYU655340 KIM655333:KIQ655340 KSI655333:KSM655340 LCE655333:LCI655340 LMA655333:LME655340 LVW655333:LWA655340 MFS655333:MFW655340 MPO655333:MPS655340 MZK655333:MZO655340 NJG655333:NJK655340 NTC655333:NTG655340 OCY655333:ODC655340 OMU655333:OMY655340 OWQ655333:OWU655340 PGM655333:PGQ655340 PQI655333:PQM655340 QAE655333:QAI655340 QKA655333:QKE655340 QTW655333:QUA655340 RDS655333:RDW655340 RNO655333:RNS655340 RXK655333:RXO655340 SHG655333:SHK655340 SRC655333:SRG655340 TAY655333:TBC655340 TKU655333:TKY655340 TUQ655333:TUU655340 UEM655333:UEQ655340 UOI655333:UOM655340 UYE655333:UYI655340 VIA655333:VIE655340 VRW655333:VSA655340 WBS655333:WBW655340 WLO655333:WLS655340 WVK655333:WVO655340 C720869:G720876 IY720869:JC720876 SU720869:SY720876 ACQ720869:ACU720876 AMM720869:AMQ720876 AWI720869:AWM720876 BGE720869:BGI720876 BQA720869:BQE720876 BZW720869:CAA720876 CJS720869:CJW720876 CTO720869:CTS720876 DDK720869:DDO720876 DNG720869:DNK720876 DXC720869:DXG720876 EGY720869:EHC720876 EQU720869:EQY720876 FAQ720869:FAU720876 FKM720869:FKQ720876 FUI720869:FUM720876 GEE720869:GEI720876 GOA720869:GOE720876 GXW720869:GYA720876 HHS720869:HHW720876 HRO720869:HRS720876 IBK720869:IBO720876 ILG720869:ILK720876 IVC720869:IVG720876 JEY720869:JFC720876 JOU720869:JOY720876 JYQ720869:JYU720876 KIM720869:KIQ720876 KSI720869:KSM720876 LCE720869:LCI720876 LMA720869:LME720876 LVW720869:LWA720876 MFS720869:MFW720876 MPO720869:MPS720876 MZK720869:MZO720876 NJG720869:NJK720876 NTC720869:NTG720876 OCY720869:ODC720876 OMU720869:OMY720876 OWQ720869:OWU720876 PGM720869:PGQ720876 PQI720869:PQM720876 QAE720869:QAI720876 QKA720869:QKE720876 QTW720869:QUA720876 RDS720869:RDW720876 RNO720869:RNS720876 RXK720869:RXO720876 SHG720869:SHK720876 SRC720869:SRG720876 TAY720869:TBC720876 TKU720869:TKY720876 TUQ720869:TUU720876 UEM720869:UEQ720876 UOI720869:UOM720876 UYE720869:UYI720876 VIA720869:VIE720876 VRW720869:VSA720876 WBS720869:WBW720876 WLO720869:WLS720876 WVK720869:WVO720876 C786405:G786412 IY786405:JC786412 SU786405:SY786412 ACQ786405:ACU786412 AMM786405:AMQ786412 AWI786405:AWM786412 BGE786405:BGI786412 BQA786405:BQE786412 BZW786405:CAA786412 CJS786405:CJW786412 CTO786405:CTS786412 DDK786405:DDO786412 DNG786405:DNK786412 DXC786405:DXG786412 EGY786405:EHC786412 EQU786405:EQY786412 FAQ786405:FAU786412 FKM786405:FKQ786412 FUI786405:FUM786412 GEE786405:GEI786412 GOA786405:GOE786412 GXW786405:GYA786412 HHS786405:HHW786412 HRO786405:HRS786412 IBK786405:IBO786412 ILG786405:ILK786412 IVC786405:IVG786412 JEY786405:JFC786412 JOU786405:JOY786412 JYQ786405:JYU786412 KIM786405:KIQ786412 KSI786405:KSM786412 LCE786405:LCI786412 LMA786405:LME786412 LVW786405:LWA786412 MFS786405:MFW786412 MPO786405:MPS786412 MZK786405:MZO786412 NJG786405:NJK786412 NTC786405:NTG786412 OCY786405:ODC786412 OMU786405:OMY786412 OWQ786405:OWU786412 PGM786405:PGQ786412 PQI786405:PQM786412 QAE786405:QAI786412 QKA786405:QKE786412 QTW786405:QUA786412 RDS786405:RDW786412 RNO786405:RNS786412 RXK786405:RXO786412 SHG786405:SHK786412 SRC786405:SRG786412 TAY786405:TBC786412 TKU786405:TKY786412 TUQ786405:TUU786412 UEM786405:UEQ786412 UOI786405:UOM786412 UYE786405:UYI786412 VIA786405:VIE786412 VRW786405:VSA786412 WBS786405:WBW786412 WLO786405:WLS786412 WVK786405:WVO786412 C851941:G851948 IY851941:JC851948 SU851941:SY851948 ACQ851941:ACU851948 AMM851941:AMQ851948 AWI851941:AWM851948 BGE851941:BGI851948 BQA851941:BQE851948 BZW851941:CAA851948 CJS851941:CJW851948 CTO851941:CTS851948 DDK851941:DDO851948 DNG851941:DNK851948 DXC851941:DXG851948 EGY851941:EHC851948 EQU851941:EQY851948 FAQ851941:FAU851948 FKM851941:FKQ851948 FUI851941:FUM851948 GEE851941:GEI851948 GOA851941:GOE851948 GXW851941:GYA851948 HHS851941:HHW851948 HRO851941:HRS851948 IBK851941:IBO851948 ILG851941:ILK851948 IVC851941:IVG851948 JEY851941:JFC851948 JOU851941:JOY851948 JYQ851941:JYU851948 KIM851941:KIQ851948 KSI851941:KSM851948 LCE851941:LCI851948 LMA851941:LME851948 LVW851941:LWA851948 MFS851941:MFW851948 MPO851941:MPS851948 MZK851941:MZO851948 NJG851941:NJK851948 NTC851941:NTG851948 OCY851941:ODC851948 OMU851941:OMY851948 OWQ851941:OWU851948 PGM851941:PGQ851948 PQI851941:PQM851948 QAE851941:QAI851948 QKA851941:QKE851948 QTW851941:QUA851948 RDS851941:RDW851948 RNO851941:RNS851948 RXK851941:RXO851948 SHG851941:SHK851948 SRC851941:SRG851948 TAY851941:TBC851948 TKU851941:TKY851948 TUQ851941:TUU851948 UEM851941:UEQ851948 UOI851941:UOM851948 UYE851941:UYI851948 VIA851941:VIE851948 VRW851941:VSA851948 WBS851941:WBW851948 WLO851941:WLS851948 WVK851941:WVO851948 C917477:G917484 IY917477:JC917484 SU917477:SY917484 ACQ917477:ACU917484 AMM917477:AMQ917484 AWI917477:AWM917484 BGE917477:BGI917484 BQA917477:BQE917484 BZW917477:CAA917484 CJS917477:CJW917484 CTO917477:CTS917484 DDK917477:DDO917484 DNG917477:DNK917484 DXC917477:DXG917484 EGY917477:EHC917484 EQU917477:EQY917484 FAQ917477:FAU917484 FKM917477:FKQ917484 FUI917477:FUM917484 GEE917477:GEI917484 GOA917477:GOE917484 GXW917477:GYA917484 HHS917477:HHW917484 HRO917477:HRS917484 IBK917477:IBO917484 ILG917477:ILK917484 IVC917477:IVG917484 JEY917477:JFC917484 JOU917477:JOY917484 JYQ917477:JYU917484 KIM917477:KIQ917484 KSI917477:KSM917484 LCE917477:LCI917484 LMA917477:LME917484 LVW917477:LWA917484 MFS917477:MFW917484 MPO917477:MPS917484 MZK917477:MZO917484 NJG917477:NJK917484 NTC917477:NTG917484 OCY917477:ODC917484 OMU917477:OMY917484 OWQ917477:OWU917484 PGM917477:PGQ917484 PQI917477:PQM917484 QAE917477:QAI917484 QKA917477:QKE917484 QTW917477:QUA917484 RDS917477:RDW917484 RNO917477:RNS917484 RXK917477:RXO917484 SHG917477:SHK917484 SRC917477:SRG917484 TAY917477:TBC917484 TKU917477:TKY917484 TUQ917477:TUU917484 UEM917477:UEQ917484 UOI917477:UOM917484 UYE917477:UYI917484 VIA917477:VIE917484 VRW917477:VSA917484 WBS917477:WBW917484 WLO917477:WLS917484 WVK917477:WVO917484 C983013:G983020 IY983013:JC983020 SU983013:SY983020 ACQ983013:ACU983020 AMM983013:AMQ983020 AWI983013:AWM983020 BGE983013:BGI983020 BQA983013:BQE983020 BZW983013:CAA983020 CJS983013:CJW983020 CTO983013:CTS983020 DDK983013:DDO983020 DNG983013:DNK983020 DXC983013:DXG983020 EGY983013:EHC983020 EQU983013:EQY983020 FAQ983013:FAU983020 FKM983013:FKQ983020 FUI983013:FUM983020 GEE983013:GEI983020 GOA983013:GOE983020 GXW983013:GYA983020 HHS983013:HHW983020 HRO983013:HRS983020 IBK983013:IBO983020 ILG983013:ILK983020 IVC983013:IVG983020 JEY983013:JFC983020 JOU983013:JOY983020 JYQ983013:JYU983020 KIM983013:KIQ983020 KSI983013:KSM983020 LCE983013:LCI983020 LMA983013:LME983020 LVW983013:LWA983020 MFS983013:MFW983020 MPO983013:MPS983020 MZK983013:MZO983020 NJG983013:NJK983020 NTC983013:NTG983020 OCY983013:ODC983020 OMU983013:OMY983020 OWQ983013:OWU983020 PGM983013:PGQ983020 PQI983013:PQM983020 QAE983013:QAI983020 QKA983013:QKE983020 QTW983013:QUA983020 RDS983013:RDW983020 RNO983013:RNS983020 RXK983013:RXO983020 SHG983013:SHK983020 SRC983013:SRG983020 TAY983013:TBC983020 TKU983013:TKY983020 TUQ983013:TUU983020 UEM983013:UEQ983020 UOI983013:UOM983020 UYE983013:UYI983020 VIA983013:VIE983020 VRW983013:VSA983020 WBS983013:WBW983020 WLO983013:WLS983020 WVK983013:WVO983020 IY52:JC56 SU52:SY56 ACQ52:ACU56 AMM52:AMQ56 AWI52:AWM56 BGE52:BGI56 BQA52:BQE56 BZW52:CAA56 CJS52:CJW56 CTO52:CTS56 DDK52:DDO56 DNG52:DNK56 DXC52:DXG56 EGY52:EHC56 EQU52:EQY56 FAQ52:FAU56 FKM52:FKQ56 FUI52:FUM56 GEE52:GEI56 GOA52:GOE56 GXW52:GYA56 HHS52:HHW56 HRO52:HRS56 IBK52:IBO56 ILG52:ILK56 IVC52:IVG56 JEY52:JFC56 JOU52:JOY56 JYQ52:JYU56 KIM52:KIQ56 KSI52:KSM56 LCE52:LCI56 LMA52:LME56 LVW52:LWA56 MFS52:MFW56 MPO52:MPS56 MZK52:MZO56 NJG52:NJK56 NTC52:NTG56 OCY52:ODC56 OMU52:OMY56 OWQ52:OWU56 PGM52:PGQ56 PQI52:PQM56 QAE52:QAI56 QKA52:QKE56 QTW52:QUA56 RDS52:RDW56 RNO52:RNS56 RXK52:RXO56 SHG52:SHK56 SRC52:SRG56 TAY52:TBC56 TKU52:TKY56 TUQ52:TUU56 UEM52:UEQ56 UOI52:UOM56 UYE52:UYI56 VIA52:VIE56 VRW52:VSA56 WBS52:WBW56 WLO52:WLS56 WVK52:WVO56 C12:G16 IY32:JC36 SU32:SY36 ACQ32:ACU36 AMM32:AMQ36 AWI32:AWM36 BGE32:BGI36 BQA32:BQE36 BZW32:CAA36 CJS32:CJW36 CTO32:CTS36 DDK32:DDO36 DNG32:DNK36 DXC32:DXG36 EGY32:EHC36 EQU32:EQY36 FAQ32:FAU36 FKM32:FKQ36 FUI32:FUM36 GEE32:GEI36 GOA32:GOE36 GXW32:GYA36 HHS32:HHW36 HRO32:HRS36 IBK32:IBO36 ILG32:ILK36 IVC32:IVG36 JEY32:JFC36 JOU32:JOY36 JYQ32:JYU36 KIM32:KIQ36 KSI32:KSM36 LCE32:LCI36 LMA32:LME36 LVW32:LWA36 MFS32:MFW36 MPO32:MPS36 MZK32:MZO36 NJG32:NJK36 NTC32:NTG36 OCY32:ODC36 OMU32:OMY36 OWQ32:OWU36 PGM32:PGQ36 PQI32:PQM36 QAE32:QAI36 QKA32:QKE36 QTW32:QUA36 RDS32:RDW36 RNO32:RNS36 RXK32:RXO36 SHG32:SHK36 SRC32:SRG36 TAY32:TBC36 TKU32:TKY36 TUQ32:TUU36 UEM32:UEQ36 UOI32:UOM36 UYE32:UYI36 VIA32:VIE36 VRW32:VSA36 WBS32:WBW36 WLO32:WLS36 WVK32:WVO36 M32:Q36 IY12:JC16 SU12:SY16 ACQ12:ACU16 AMM12:AMQ16 AWI12:AWM16 BGE12:BGI16 BQA12:BQE16 BZW12:CAA16 CJS12:CJW16 CTO12:CTS16 DDK12:DDO16 DNG12:DNK16 DXC12:DXG16 EGY12:EHC16 EQU12:EQY16 FAQ12:FAU16 FKM12:FKQ16 FUI12:FUM16 GEE12:GEI16 GOA12:GOE16 GXW12:GYA16 HHS12:HHW16 HRO12:HRS16 IBK12:IBO16 ILG12:ILK16 IVC12:IVG16 JEY12:JFC16 JOU12:JOY16 JYQ12:JYU16 KIM12:KIQ16 KSI12:KSM16 LCE12:LCI16 LMA12:LME16 LVW12:LWA16 MFS12:MFW16 MPO12:MPS16 MZK12:MZO16 NJG12:NJK16 NTC12:NTG16 OCY12:ODC16 OMU12:OMY16 OWQ12:OWU16 PGM12:PGQ16 PQI12:PQM16 QAE12:QAI16 QKA12:QKE16 QTW12:QUA16 RDS12:RDW16 RNO12:RNS16 RXK12:RXO16 SHG12:SHK16 SRC12:SRG16 TAY12:TBC16 TKU12:TKY16 TUQ12:TUU16 UEM12:UEQ16 UOI12:UOM16 UYE12:UYI16 VIA12:VIE16 VRW12:VSA16 WBS12:WBW16 WLO12:WLS16 WVK12:WVO16 WVK22:WVO26 WLO22:WLS26 WBS22:WBW26 VRW22:VSA26 VIA22:VIE26 UYE22:UYI26 UOI22:UOM26 UEM22:UEQ26 TUQ22:TUU26 TKU22:TKY26 TAY22:TBC26 SRC22:SRG26 SHG22:SHK26 RXK22:RXO26 RNO22:RNS26 RDS22:RDW26 QTW22:QUA26 QKA22:QKE26 QAE22:QAI26 PQI22:PQM26 PGM22:PGQ26 OWQ22:OWU26 OMU22:OMY26 OCY22:ODC26 NTC22:NTG26 NJG22:NJK26 MZK22:MZO26 MPO22:MPS26 MFS22:MFW26 LVW22:LWA26 LMA22:LME26 LCE22:LCI26 KSI22:KSM26 KIM22:KIQ26 JYQ22:JYU26 JOU22:JOY26 JEY22:JFC26 IVC22:IVG26 ILG22:ILK26 IBK22:IBO26 HRO22:HRS26 HHS22:HHW26 GXW22:GYA26 GOA22:GOE26 GEE22:GEI26 FUI22:FUM26 FKM22:FKQ26 FAQ22:FAU26 EQU22:EQY26 EGY22:EHC26 DXC22:DXG26 DNG22:DNK26 DDK22:DDO26 CTO22:CTS26 CJS22:CJW26 BZW22:CAA26 BQA22:BQE26 BGE22:BGI26 AWI22:AWM26 AMM22:AMQ26 ACQ22:ACU26 SU22:SY26 IY22:JC26 M52:Q56 WVK42:WVO46 WLO42:WLS46 WBS42:WBW46 VRW42:VSA46 VIA42:VIE46 UYE42:UYI46 UOI42:UOM46 UEM42:UEQ46 TUQ42:TUU46 TKU42:TKY46 TAY42:TBC46 SRC42:SRG46 SHG42:SHK46 RXK42:RXO46 RNO42:RNS46 RDS42:RDW46 QTW42:QUA46 QKA42:QKE46 QAE42:QAI46 PQI42:PQM46 PGM42:PGQ46 OWQ42:OWU46 OMU42:OMY46 OCY42:ODC46 NTC42:NTG46 NJG42:NJK46 MZK42:MZO46 MPO42:MPS46 MFS42:MFW46 LVW42:LWA46 LMA42:LME46 LCE42:LCI46 KSI42:KSM46 KIM42:KIQ46 JYQ42:JYU46 JOU42:JOY46 JEY42:JFC46 IVC42:IVG46 ILG42:ILK46 IBK42:IBO46 HRO42:HRS46 HHS42:HHW46 GXW42:GYA46 GOA42:GOE46 GEE42:GEI46 FUI42:FUM46 FKM42:FKQ46 FAQ42:FAU46 EQU42:EQY46 EGY42:EHC46 DXC42:DXG46 DNG42:DNK46 DDK42:DDO46 CTO42:CTS46 CJS42:CJW46 BZW42:CAA46 BQA42:BQE46 BGE42:BGI46 AWI42:AWM46 AMM42:AMQ46 ACQ42:ACU46 SU42:SY46 IY42:JC46 C22:G26 M42:Q46 M65548:Q65555 M131084:Q131091 M196620:Q196627 M262156:Q262163 M327692:Q327699 M393228:Q393235 M458764:Q458771 M524300:Q524307 M589836:Q589843 M655372:Q655379 M720908:Q720915 M786444:Q786451 M851980:Q851987 M917516:Q917523 M983052:Q983059 M65470:Q65477 M131006:Q131013 M196542:Q196549 M262078:Q262085 M327614:Q327621 M393150:Q393157 M458686:Q458693 M524222:Q524229 M589758:Q589765 M655294:Q655301 M720830:Q720837 M786366:Q786373 M851902:Q851909 M917438:Q917445 M982974:Q982981 M65483:Q65490 M131019:Q131026 M196555:Q196562 M262091:Q262098 M327627:Q327634 M393163:Q393170 M458699:Q458706 M524235:Q524242 M589771:Q589778 M655307:Q655314 M720843:Q720850 M786379:Q786386 M851915:Q851922 M917451:Q917458 M982987:Q982994 M65496:Q65503 M131032:Q131039 M196568:Q196575 M262104:Q262111 M327640:Q327647 M393176:Q393183 M458712:Q458719 M524248:Q524255 M589784:Q589791 M655320:Q655327 M720856:Q720863 M786392:Q786399 M851928:Q851935 M917464:Q917471 M983000:Q983007 M65561:Q65568 M131097:Q131104 M196633:Q196640 M262169:Q262176 M327705:Q327712 M393241:Q393248 M458777:Q458784 M524313:Q524320 M589849:Q589856 M655385:Q655392 M720921:Q720928 M786457:Q786464 M851993:Q852000 M917529:Q917536 M983065:Q983072 M65522:Q65529 M131058:Q131065 M196594:Q196601 M262130:Q262137 M327666:Q327673 M393202:Q393209 M458738:Q458745 M524274:Q524281 M589810:Q589817 M655346:Q655353 M720882:Q720889 M786418:Q786425 M851954:Q851961 M917490:Q917497 M983026:Q983033 M65535:Q65542 M131071:Q131078 M196607:Q196614 M262143:Q262150 M327679:Q327686 M393215:Q393222 M458751:Q458758 M524287:Q524294 M589823:Q589830 M655359:Q655366 M720895:Q720902 M786431:Q786438 M851967:Q851974 M917503:Q917510 M983039:Q983046 M65509:Q65516 M131045:Q131052 M196581:Q196588 M262117:Q262124 M327653:Q327660 M393189:Q393196 M458725:Q458732 M524261:Q524268 M589797:Q589804 M655333:Q655340 M720869:Q720876 M786405:Q786412 M851941:Q851948 M917477:Q917484 M983013:Q983020 C32:G36 M22:Q26 C42:G46 M12:Q16 C52:G56">
      <formula1>"0,1,2,3,4"</formula1>
    </dataValidation>
  </dataValidations>
  <printOptions horizontalCentered="1" verticalCentered="1"/>
  <pageMargins left="0.19685039370078741" right="0.19685039370078741" top="0.39370078740157483" bottom="0.39370078740157483" header="0.39370078740157483" footer="0.39370078740157483"/>
  <pageSetup paperSize="9" scale="50" orientation="landscape" horizontalDpi="300" verticalDpi="300" r:id="rId1"/>
  <headerFooter alignWithMargins="0">
    <oddFooter>&amp;C&amp;G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88"/>
  <sheetViews>
    <sheetView view="pageBreakPreview" topLeftCell="A7" zoomScaleNormal="100" zoomScaleSheetLayoutView="100" workbookViewId="0">
      <selection activeCell="I53" sqref="I53"/>
    </sheetView>
  </sheetViews>
  <sheetFormatPr baseColWidth="10" defaultColWidth="11.5546875" defaultRowHeight="13.2" x14ac:dyDescent="0.25"/>
  <cols>
    <col min="1" max="1" width="7.6640625" style="147" customWidth="1"/>
    <col min="2" max="3" width="18.6640625" style="147" customWidth="1"/>
    <col min="4" max="4" width="5.6640625" style="147" customWidth="1"/>
    <col min="5" max="5" width="7.6640625" style="147" customWidth="1"/>
    <col min="6" max="7" width="18.6640625" style="147" customWidth="1"/>
    <col min="8" max="8" width="6" style="147" customWidth="1"/>
    <col min="9" max="9" width="17.33203125" style="147" bestFit="1" customWidth="1"/>
    <col min="10" max="13" width="3" style="147" bestFit="1" customWidth="1"/>
    <col min="14" max="16384" width="11.5546875" style="147"/>
  </cols>
  <sheetData>
    <row r="1" spans="1:14" ht="30" customHeight="1" x14ac:dyDescent="0.25">
      <c r="A1" s="453" t="s">
        <v>442</v>
      </c>
      <c r="B1" s="453"/>
      <c r="C1" s="453"/>
      <c r="D1" s="453"/>
      <c r="E1" s="453"/>
      <c r="F1" s="453"/>
      <c r="G1" s="453"/>
      <c r="H1" s="14"/>
      <c r="I1" s="14"/>
    </row>
    <row r="2" spans="1:14" ht="30" customHeight="1" x14ac:dyDescent="0.25">
      <c r="A2" s="454" t="s">
        <v>443</v>
      </c>
      <c r="B2" s="454"/>
      <c r="C2" s="454"/>
      <c r="D2" s="454"/>
      <c r="E2" s="454"/>
      <c r="F2" s="454"/>
      <c r="G2" s="454"/>
      <c r="H2" s="14"/>
      <c r="I2" s="14"/>
    </row>
    <row r="3" spans="1:14" ht="30" customHeight="1" x14ac:dyDescent="0.25">
      <c r="A3" s="454" t="s">
        <v>444</v>
      </c>
      <c r="B3" s="454"/>
      <c r="C3" s="454"/>
      <c r="D3" s="454"/>
      <c r="E3" s="454"/>
      <c r="F3" s="454"/>
      <c r="G3" s="454"/>
      <c r="H3" s="14"/>
      <c r="I3" s="14"/>
    </row>
    <row r="4" spans="1:14" ht="30" customHeight="1" x14ac:dyDescent="0.25">
      <c r="A4" s="454" t="s">
        <v>445</v>
      </c>
      <c r="B4" s="454"/>
      <c r="C4" s="454"/>
      <c r="D4" s="454"/>
      <c r="E4" s="454"/>
      <c r="F4" s="454"/>
      <c r="G4" s="454"/>
      <c r="H4" s="14"/>
      <c r="I4" s="14"/>
    </row>
    <row r="5" spans="1:14" s="263" customFormat="1" ht="16.5" customHeight="1" x14ac:dyDescent="0.25">
      <c r="D5" s="7"/>
      <c r="G5" s="147"/>
      <c r="H5" s="264"/>
      <c r="I5" s="264"/>
    </row>
    <row r="6" spans="1:14" s="263" customFormat="1" ht="15" customHeight="1" x14ac:dyDescent="0.25">
      <c r="A6" s="502" t="e">
        <f>I14&amp;" ("&amp;N14&amp;")"</f>
        <v>#N/A</v>
      </c>
      <c r="B6" s="502"/>
      <c r="C6" s="502"/>
      <c r="D6" s="7"/>
      <c r="E6" s="502" t="e">
        <f>I17&amp;" ("&amp;N17&amp;")"</f>
        <v>#N/A</v>
      </c>
      <c r="F6" s="502"/>
      <c r="G6" s="502"/>
      <c r="H6" s="264"/>
      <c r="I6" s="264"/>
    </row>
    <row r="7" spans="1:14" s="263" customFormat="1" ht="15" customHeight="1" x14ac:dyDescent="0.25">
      <c r="A7" s="502" t="e">
        <f>I15&amp;" ("&amp;N15&amp;")"</f>
        <v>#N/A</v>
      </c>
      <c r="B7" s="502"/>
      <c r="C7" s="502"/>
      <c r="D7" s="7"/>
      <c r="E7" s="502" t="e">
        <f>I18&amp;" ("&amp;N18&amp;")"</f>
        <v>#N/A</v>
      </c>
      <c r="F7" s="502"/>
      <c r="G7" s="502"/>
      <c r="H7" s="264"/>
      <c r="I7" s="264"/>
    </row>
    <row r="8" spans="1:14" s="263" customFormat="1" ht="15" customHeight="1" x14ac:dyDescent="0.25">
      <c r="A8" s="502" t="e">
        <f>I16&amp;" ("&amp;N16&amp;")"</f>
        <v>#N/A</v>
      </c>
      <c r="B8" s="502"/>
      <c r="C8" s="502"/>
      <c r="D8" s="7"/>
      <c r="E8" s="502" t="e">
        <f>I19&amp;" ("&amp;N19&amp;")"</f>
        <v>#N/A</v>
      </c>
      <c r="F8" s="502"/>
      <c r="G8" s="502"/>
      <c r="H8" s="264"/>
      <c r="I8" s="264"/>
    </row>
    <row r="9" spans="1:14" ht="30" customHeight="1" x14ac:dyDescent="0.25">
      <c r="A9" s="5"/>
      <c r="B9" s="5"/>
      <c r="C9" s="5"/>
      <c r="D9" s="5"/>
      <c r="E9" s="5"/>
      <c r="F9" s="5"/>
      <c r="G9" s="5"/>
      <c r="H9" s="14"/>
      <c r="I9" s="14"/>
    </row>
    <row r="10" spans="1:14" ht="15" customHeight="1" x14ac:dyDescent="0.25">
      <c r="A10" s="499" t="s">
        <v>22</v>
      </c>
      <c r="B10" s="500"/>
      <c r="C10" s="501"/>
      <c r="D10" s="265"/>
      <c r="E10" s="499" t="s">
        <v>23</v>
      </c>
      <c r="F10" s="500"/>
      <c r="G10" s="501"/>
      <c r="H10" s="14"/>
      <c r="I10" s="14"/>
    </row>
    <row r="11" spans="1:14" ht="15" customHeight="1" x14ac:dyDescent="0.25">
      <c r="A11" s="76"/>
      <c r="B11" s="9"/>
      <c r="C11" s="9"/>
      <c r="D11" s="76"/>
      <c r="E11" s="76"/>
      <c r="F11" s="9"/>
      <c r="G11" s="9"/>
      <c r="H11" s="14"/>
      <c r="I11" s="14"/>
    </row>
    <row r="12" spans="1:14" ht="15" customHeight="1" x14ac:dyDescent="0.25">
      <c r="A12" s="266" t="s">
        <v>37</v>
      </c>
      <c r="B12" s="499" t="s">
        <v>77</v>
      </c>
      <c r="C12" s="501"/>
      <c r="D12" s="14"/>
      <c r="E12" s="488" t="s">
        <v>25</v>
      </c>
      <c r="F12" s="20" t="str">
        <f>I19</f>
        <v>Equipe 6</v>
      </c>
      <c r="G12" s="30" t="s">
        <v>113</v>
      </c>
      <c r="H12" s="264"/>
      <c r="I12" s="14"/>
      <c r="J12" s="267"/>
    </row>
    <row r="13" spans="1:14" ht="15" customHeight="1" x14ac:dyDescent="0.25">
      <c r="A13" s="76"/>
      <c r="B13" s="9"/>
      <c r="C13" s="9"/>
      <c r="D13" s="14"/>
      <c r="E13" s="452"/>
      <c r="F13" s="20" t="str">
        <f>I15</f>
        <v>Equipe 2</v>
      </c>
      <c r="G13" s="29" t="str">
        <f>I20</f>
        <v>Directeur de tournoi</v>
      </c>
      <c r="H13" s="264"/>
      <c r="J13" s="267"/>
    </row>
    <row r="14" spans="1:14" ht="15" customHeight="1" x14ac:dyDescent="0.25">
      <c r="A14" s="488" t="s">
        <v>24</v>
      </c>
      <c r="B14" s="65" t="str">
        <f>I14</f>
        <v>Equipe 1</v>
      </c>
      <c r="C14" s="30" t="s">
        <v>113</v>
      </c>
      <c r="D14" s="14"/>
      <c r="E14" s="14"/>
      <c r="F14" s="12"/>
      <c r="G14" s="22"/>
      <c r="H14" s="264"/>
      <c r="I14" s="44" t="s">
        <v>446</v>
      </c>
      <c r="J14" s="268">
        <f>COUNTIF($B$14:$B$30,I14)+COUNTIF($F$12:$F$37,I14)</f>
        <v>5</v>
      </c>
      <c r="K14" s="268">
        <f>COUNTIF($B$14:$B$30,I14)</f>
        <v>2</v>
      </c>
      <c r="L14" s="268">
        <f>COUNTIF($F$12:$F$37,I14)</f>
        <v>3</v>
      </c>
      <c r="M14" s="268">
        <f>COUNTIF($C$14:$C$30,I14)+COUNTIF($G$12:$G$37,I14)</f>
        <v>2</v>
      </c>
      <c r="N14" s="147" t="e">
        <f>VLOOKUP(I14,'club-ville'!A:B,2,FALSE)</f>
        <v>#N/A</v>
      </c>
    </row>
    <row r="15" spans="1:14" ht="15" customHeight="1" x14ac:dyDescent="0.25">
      <c r="A15" s="452"/>
      <c r="B15" s="65" t="str">
        <f>I15</f>
        <v>Equipe 2</v>
      </c>
      <c r="C15" s="29" t="str">
        <f>I20</f>
        <v>Directeur de tournoi</v>
      </c>
      <c r="D15" s="14"/>
      <c r="E15" s="488" t="s">
        <v>27</v>
      </c>
      <c r="F15" s="20" t="str">
        <f>I14</f>
        <v>Equipe 1</v>
      </c>
      <c r="G15" s="30" t="s">
        <v>113</v>
      </c>
      <c r="H15" s="264"/>
      <c r="I15" s="44" t="s">
        <v>447</v>
      </c>
      <c r="J15" s="268">
        <f t="shared" ref="J15:J19" si="0">COUNTIF($B$14:$B$30,I15)+COUNTIF($F$12:$F$37,I15)</f>
        <v>5</v>
      </c>
      <c r="K15" s="268">
        <f t="shared" ref="K15:K19" si="1">COUNTIF($B$14:$B$30,I15)</f>
        <v>2</v>
      </c>
      <c r="L15" s="268">
        <f t="shared" ref="L15:L19" si="2">COUNTIF($F$12:$F$37,I15)</f>
        <v>3</v>
      </c>
      <c r="M15" s="268">
        <f t="shared" ref="M15:M20" si="3">COUNTIF($C$14:$C$30,I15)+COUNTIF($G$12:$G$37,I15)</f>
        <v>2</v>
      </c>
      <c r="N15" s="147" t="e">
        <f>VLOOKUP(I15,'club-ville'!A:B,2,FALSE)</f>
        <v>#N/A</v>
      </c>
    </row>
    <row r="16" spans="1:14" ht="15" customHeight="1" x14ac:dyDescent="0.25">
      <c r="A16" s="14"/>
      <c r="B16" s="12"/>
      <c r="C16" s="21"/>
      <c r="D16" s="269"/>
      <c r="E16" s="452"/>
      <c r="F16" s="20" t="str">
        <f>I17</f>
        <v>Equipe 4</v>
      </c>
      <c r="G16" s="29" t="str">
        <f>I19</f>
        <v>Equipe 6</v>
      </c>
      <c r="H16" s="264"/>
      <c r="I16" s="44" t="s">
        <v>448</v>
      </c>
      <c r="J16" s="268">
        <f t="shared" si="0"/>
        <v>5</v>
      </c>
      <c r="K16" s="268">
        <f t="shared" si="1"/>
        <v>2</v>
      </c>
      <c r="L16" s="268">
        <f t="shared" si="2"/>
        <v>3</v>
      </c>
      <c r="M16" s="268">
        <f t="shared" si="3"/>
        <v>2</v>
      </c>
      <c r="N16" s="147" t="e">
        <f>VLOOKUP(I16,'club-ville'!A:B,2,FALSE)</f>
        <v>#N/A</v>
      </c>
    </row>
    <row r="17" spans="1:14" ht="15" customHeight="1" x14ac:dyDescent="0.25">
      <c r="A17" s="488" t="s">
        <v>26</v>
      </c>
      <c r="B17" s="20" t="str">
        <f>I16</f>
        <v>Equipe 3</v>
      </c>
      <c r="C17" s="30" t="s">
        <v>113</v>
      </c>
      <c r="D17" s="14"/>
      <c r="E17" s="14"/>
      <c r="F17" s="12"/>
      <c r="G17" s="22"/>
      <c r="H17" s="264"/>
      <c r="I17" s="44" t="s">
        <v>449</v>
      </c>
      <c r="J17" s="268">
        <f t="shared" si="0"/>
        <v>5</v>
      </c>
      <c r="K17" s="268">
        <f t="shared" si="1"/>
        <v>2</v>
      </c>
      <c r="L17" s="268">
        <f t="shared" si="2"/>
        <v>3</v>
      </c>
      <c r="M17" s="268">
        <f t="shared" si="3"/>
        <v>2</v>
      </c>
      <c r="N17" s="147" t="e">
        <f>VLOOKUP(I17,'club-ville'!A:B,2,FALSE)</f>
        <v>#N/A</v>
      </c>
    </row>
    <row r="18" spans="1:14" ht="15" customHeight="1" x14ac:dyDescent="0.25">
      <c r="A18" s="452"/>
      <c r="B18" s="20" t="str">
        <f>I17</f>
        <v>Equipe 4</v>
      </c>
      <c r="C18" s="29" t="str">
        <f>I15</f>
        <v>Equipe 2</v>
      </c>
      <c r="D18" s="14"/>
      <c r="E18" s="488" t="s">
        <v>29</v>
      </c>
      <c r="F18" s="20" t="str">
        <f>I16</f>
        <v>Equipe 3</v>
      </c>
      <c r="G18" s="30" t="s">
        <v>113</v>
      </c>
      <c r="H18" s="264"/>
      <c r="I18" s="44" t="s">
        <v>450</v>
      </c>
      <c r="J18" s="268">
        <f t="shared" si="0"/>
        <v>5</v>
      </c>
      <c r="K18" s="268">
        <f t="shared" si="1"/>
        <v>2</v>
      </c>
      <c r="L18" s="268">
        <f t="shared" si="2"/>
        <v>3</v>
      </c>
      <c r="M18" s="268">
        <f t="shared" si="3"/>
        <v>2</v>
      </c>
      <c r="N18" s="147" t="e">
        <f>VLOOKUP(I18,'club-ville'!A:B,2,FALSE)</f>
        <v>#N/A</v>
      </c>
    </row>
    <row r="19" spans="1:14" ht="15" customHeight="1" x14ac:dyDescent="0.25">
      <c r="A19" s="14"/>
      <c r="B19" s="12"/>
      <c r="C19" s="22"/>
      <c r="D19" s="269"/>
      <c r="E19" s="452"/>
      <c r="F19" s="20" t="str">
        <f>I18</f>
        <v>Equipe 5</v>
      </c>
      <c r="G19" s="29" t="str">
        <f>I14</f>
        <v>Equipe 1</v>
      </c>
      <c r="H19" s="264"/>
      <c r="I19" s="44" t="s">
        <v>451</v>
      </c>
      <c r="J19" s="268">
        <f t="shared" si="0"/>
        <v>5</v>
      </c>
      <c r="K19" s="268">
        <f t="shared" si="1"/>
        <v>2</v>
      </c>
      <c r="L19" s="268">
        <f t="shared" si="2"/>
        <v>3</v>
      </c>
      <c r="M19" s="268">
        <f t="shared" si="3"/>
        <v>2</v>
      </c>
      <c r="N19" s="147" t="e">
        <f>VLOOKUP(I19,'club-ville'!A:B,2,FALSE)</f>
        <v>#N/A</v>
      </c>
    </row>
    <row r="20" spans="1:14" ht="15" customHeight="1" x14ac:dyDescent="0.25">
      <c r="A20" s="488" t="s">
        <v>28</v>
      </c>
      <c r="B20" s="20" t="str">
        <f>I18</f>
        <v>Equipe 5</v>
      </c>
      <c r="C20" s="30" t="s">
        <v>113</v>
      </c>
      <c r="D20" s="14"/>
      <c r="E20" s="14"/>
      <c r="F20" s="12"/>
      <c r="G20" s="22"/>
      <c r="H20" s="264"/>
      <c r="I20" s="270" t="s">
        <v>30</v>
      </c>
      <c r="J20" s="268"/>
      <c r="K20" s="268"/>
      <c r="L20" s="268"/>
      <c r="M20" s="268">
        <f t="shared" si="3"/>
        <v>3</v>
      </c>
    </row>
    <row r="21" spans="1:14" ht="15" customHeight="1" x14ac:dyDescent="0.25">
      <c r="A21" s="452"/>
      <c r="B21" s="20" t="str">
        <f>I19</f>
        <v>Equipe 6</v>
      </c>
      <c r="C21" s="29" t="str">
        <f>I14</f>
        <v>Equipe 1</v>
      </c>
      <c r="D21" s="14"/>
      <c r="E21" s="488" t="s">
        <v>32</v>
      </c>
      <c r="F21" s="20" t="str">
        <f>I15</f>
        <v>Equipe 2</v>
      </c>
      <c r="G21" s="30" t="s">
        <v>113</v>
      </c>
      <c r="H21" s="264"/>
      <c r="J21" s="267"/>
    </row>
    <row r="22" spans="1:14" ht="15" customHeight="1" x14ac:dyDescent="0.25">
      <c r="A22" s="14"/>
      <c r="B22" s="12"/>
      <c r="C22" s="22"/>
      <c r="D22" s="269"/>
      <c r="E22" s="452"/>
      <c r="F22" s="20" t="str">
        <f>I17</f>
        <v>Equipe 4</v>
      </c>
      <c r="G22" s="29" t="str">
        <f>I18</f>
        <v>Equipe 5</v>
      </c>
      <c r="H22" s="264"/>
      <c r="J22" s="263"/>
      <c r="K22" s="263"/>
      <c r="L22" s="263"/>
      <c r="M22" s="263"/>
      <c r="N22" s="263"/>
    </row>
    <row r="23" spans="1:14" ht="15" customHeight="1" x14ac:dyDescent="0.25">
      <c r="A23" s="488" t="s">
        <v>31</v>
      </c>
      <c r="B23" s="20" t="str">
        <f>I16</f>
        <v>Equipe 3</v>
      </c>
      <c r="C23" s="30" t="s">
        <v>113</v>
      </c>
      <c r="D23" s="14"/>
      <c r="E23" s="14"/>
      <c r="F23" s="12"/>
      <c r="G23" s="22"/>
      <c r="H23" s="264"/>
      <c r="J23" s="263"/>
      <c r="K23" s="263"/>
      <c r="L23" s="263"/>
      <c r="M23" s="263"/>
      <c r="N23" s="263"/>
    </row>
    <row r="24" spans="1:14" ht="15" customHeight="1" x14ac:dyDescent="0.25">
      <c r="A24" s="452"/>
      <c r="B24" s="20" t="str">
        <f>I15</f>
        <v>Equipe 2</v>
      </c>
      <c r="C24" s="29" t="str">
        <f>I17</f>
        <v>Equipe 4</v>
      </c>
      <c r="D24" s="14"/>
      <c r="E24" s="488" t="s">
        <v>34</v>
      </c>
      <c r="F24" s="20" t="str">
        <f>I16</f>
        <v>Equipe 3</v>
      </c>
      <c r="G24" s="30" t="s">
        <v>113</v>
      </c>
      <c r="H24" s="264"/>
      <c r="J24" s="271"/>
      <c r="K24" s="271"/>
      <c r="L24" s="263"/>
      <c r="M24" s="263"/>
      <c r="N24" s="263"/>
    </row>
    <row r="25" spans="1:14" ht="15" customHeight="1" x14ac:dyDescent="0.25">
      <c r="A25" s="14"/>
      <c r="B25" s="12"/>
      <c r="C25" s="22"/>
      <c r="D25" s="269"/>
      <c r="E25" s="452"/>
      <c r="F25" s="20" t="str">
        <f>I19</f>
        <v>Equipe 6</v>
      </c>
      <c r="G25" s="29" t="str">
        <f>I17</f>
        <v>Equipe 4</v>
      </c>
      <c r="H25" s="264"/>
      <c r="J25" s="271"/>
      <c r="K25" s="271"/>
      <c r="L25" s="263"/>
      <c r="M25" s="263"/>
      <c r="N25" s="263"/>
    </row>
    <row r="26" spans="1:14" ht="15" customHeight="1" x14ac:dyDescent="0.25">
      <c r="A26" s="488" t="s">
        <v>33</v>
      </c>
      <c r="B26" s="20" t="str">
        <f>I14</f>
        <v>Equipe 1</v>
      </c>
      <c r="C26" s="30" t="s">
        <v>113</v>
      </c>
      <c r="D26" s="14"/>
      <c r="E26" s="14"/>
      <c r="F26" s="12"/>
      <c r="G26" s="22"/>
      <c r="H26" s="264"/>
      <c r="J26" s="271"/>
      <c r="K26" s="271"/>
      <c r="L26" s="263"/>
      <c r="M26" s="263"/>
      <c r="N26" s="263"/>
    </row>
    <row r="27" spans="1:14" ht="15" customHeight="1" x14ac:dyDescent="0.25">
      <c r="A27" s="452"/>
      <c r="B27" s="20" t="str">
        <f>I19</f>
        <v>Equipe 6</v>
      </c>
      <c r="C27" s="29" t="str">
        <f>I15</f>
        <v>Equipe 2</v>
      </c>
      <c r="D27" s="14"/>
      <c r="E27" s="488" t="s">
        <v>36</v>
      </c>
      <c r="F27" s="20" t="str">
        <f>I14</f>
        <v>Equipe 1</v>
      </c>
      <c r="G27" s="30" t="s">
        <v>113</v>
      </c>
      <c r="H27" s="264"/>
      <c r="J27" s="272"/>
      <c r="K27" s="272"/>
      <c r="L27" s="263"/>
      <c r="M27" s="263"/>
      <c r="N27" s="263"/>
    </row>
    <row r="28" spans="1:14" ht="15" customHeight="1" x14ac:dyDescent="0.25">
      <c r="A28" s="14"/>
      <c r="B28" s="12"/>
      <c r="C28" s="22"/>
      <c r="D28" s="269"/>
      <c r="E28" s="452"/>
      <c r="F28" s="20" t="str">
        <f>I18</f>
        <v>Equipe 5</v>
      </c>
      <c r="G28" s="29" t="str">
        <f>I16</f>
        <v>Equipe 3</v>
      </c>
      <c r="H28" s="264"/>
      <c r="J28" s="271"/>
      <c r="K28" s="271"/>
      <c r="L28" s="263"/>
      <c r="M28" s="263"/>
      <c r="N28" s="263"/>
    </row>
    <row r="29" spans="1:14" ht="15" customHeight="1" x14ac:dyDescent="0.25">
      <c r="A29" s="488" t="s">
        <v>35</v>
      </c>
      <c r="B29" s="20" t="str">
        <f>I18</f>
        <v>Equipe 5</v>
      </c>
      <c r="C29" s="30" t="s">
        <v>113</v>
      </c>
      <c r="D29" s="14"/>
      <c r="E29" s="14"/>
      <c r="F29" s="12"/>
      <c r="G29" s="22"/>
      <c r="H29" s="264"/>
      <c r="J29" s="271"/>
      <c r="K29" s="271"/>
      <c r="L29" s="263"/>
      <c r="M29" s="263"/>
      <c r="N29" s="263"/>
    </row>
    <row r="30" spans="1:14" ht="15" customHeight="1" x14ac:dyDescent="0.25">
      <c r="A30" s="452"/>
      <c r="B30" s="20" t="str">
        <f>I17</f>
        <v>Equipe 4</v>
      </c>
      <c r="C30" s="31" t="str">
        <f>I16</f>
        <v>Equipe 3</v>
      </c>
      <c r="D30" s="14"/>
      <c r="E30" s="488" t="s">
        <v>37</v>
      </c>
      <c r="F30" s="20" t="str">
        <f>I17</f>
        <v>Equipe 4</v>
      </c>
      <c r="G30" s="30" t="s">
        <v>113</v>
      </c>
      <c r="H30" s="264"/>
      <c r="J30" s="24"/>
      <c r="K30" s="24"/>
    </row>
    <row r="31" spans="1:14" ht="15" customHeight="1" x14ac:dyDescent="0.25">
      <c r="A31" s="14"/>
      <c r="B31" s="14"/>
      <c r="C31" s="32"/>
      <c r="D31" s="269"/>
      <c r="E31" s="452"/>
      <c r="F31" s="20" t="str">
        <f>I19</f>
        <v>Equipe 6</v>
      </c>
      <c r="G31" s="29" t="str">
        <f>I18</f>
        <v>Equipe 5</v>
      </c>
      <c r="H31" s="264"/>
      <c r="J31" s="273"/>
      <c r="K31" s="273"/>
    </row>
    <row r="32" spans="1:14" ht="15" customHeight="1" x14ac:dyDescent="0.25">
      <c r="A32" s="14"/>
      <c r="B32" s="14"/>
      <c r="C32" s="14"/>
      <c r="D32" s="14"/>
      <c r="E32" s="14"/>
      <c r="F32" s="12"/>
      <c r="G32" s="22"/>
      <c r="H32" s="264"/>
      <c r="I32" s="271"/>
      <c r="J32" s="273"/>
      <c r="K32" s="273"/>
    </row>
    <row r="33" spans="1:9" ht="15" customHeight="1" x14ac:dyDescent="0.25">
      <c r="A33" s="489" t="s">
        <v>441</v>
      </c>
      <c r="B33" s="490"/>
      <c r="C33" s="491"/>
      <c r="D33" s="14"/>
      <c r="E33" s="488" t="s">
        <v>38</v>
      </c>
      <c r="F33" s="20" t="str">
        <f>I18</f>
        <v>Equipe 5</v>
      </c>
      <c r="G33" s="30" t="s">
        <v>113</v>
      </c>
      <c r="H33" s="264"/>
      <c r="I33" s="271"/>
    </row>
    <row r="34" spans="1:9" ht="18.75" customHeight="1" x14ac:dyDescent="0.25">
      <c r="A34" s="492"/>
      <c r="B34" s="493"/>
      <c r="C34" s="494"/>
      <c r="D34" s="269"/>
      <c r="E34" s="452"/>
      <c r="F34" s="20" t="str">
        <f>I15</f>
        <v>Equipe 2</v>
      </c>
      <c r="G34" s="29" t="str">
        <f>I19</f>
        <v>Equipe 6</v>
      </c>
      <c r="H34" s="264"/>
      <c r="I34" s="271"/>
    </row>
    <row r="35" spans="1:9" ht="15" customHeight="1" x14ac:dyDescent="0.25">
      <c r="A35" s="492"/>
      <c r="B35" s="493"/>
      <c r="C35" s="494"/>
      <c r="D35" s="14"/>
      <c r="E35" s="14"/>
      <c r="F35" s="12"/>
      <c r="G35" s="22"/>
      <c r="H35" s="264"/>
      <c r="I35" s="271"/>
    </row>
    <row r="36" spans="1:9" ht="15" customHeight="1" x14ac:dyDescent="0.25">
      <c r="A36" s="492"/>
      <c r="B36" s="493"/>
      <c r="C36" s="494"/>
      <c r="D36" s="14"/>
      <c r="E36" s="488" t="s">
        <v>39</v>
      </c>
      <c r="F36" s="20" t="str">
        <f>I16</f>
        <v>Equipe 3</v>
      </c>
      <c r="G36" s="30" t="s">
        <v>113</v>
      </c>
      <c r="H36" s="264"/>
      <c r="I36" s="24"/>
    </row>
    <row r="37" spans="1:9" ht="15" customHeight="1" x14ac:dyDescent="0.25">
      <c r="A37" s="495"/>
      <c r="B37" s="496"/>
      <c r="C37" s="497"/>
      <c r="D37" s="269"/>
      <c r="E37" s="452"/>
      <c r="F37" s="20" t="str">
        <f>I14</f>
        <v>Equipe 1</v>
      </c>
      <c r="G37" s="29" t="str">
        <f>I20</f>
        <v>Directeur de tournoi</v>
      </c>
      <c r="H37" s="264"/>
      <c r="I37" s="24"/>
    </row>
    <row r="38" spans="1:9" ht="15" customHeight="1" x14ac:dyDescent="0.25">
      <c r="A38" s="274"/>
      <c r="B38" s="274"/>
      <c r="C38" s="274"/>
      <c r="D38" s="269"/>
      <c r="E38" s="269"/>
      <c r="F38" s="24"/>
      <c r="G38" s="25"/>
      <c r="H38" s="264"/>
      <c r="I38" s="24"/>
    </row>
    <row r="39" spans="1:9" ht="15" customHeight="1" x14ac:dyDescent="0.25">
      <c r="A39" s="503" t="s">
        <v>114</v>
      </c>
      <c r="B39" s="504"/>
      <c r="C39" s="504"/>
      <c r="D39" s="504"/>
      <c r="E39" s="504"/>
      <c r="F39" s="504"/>
      <c r="G39" s="505"/>
      <c r="H39" s="264"/>
      <c r="I39" s="24"/>
    </row>
    <row r="40" spans="1:9" ht="15" customHeight="1" x14ac:dyDescent="0.25">
      <c r="A40" s="506"/>
      <c r="B40" s="507"/>
      <c r="C40" s="507"/>
      <c r="D40" s="507"/>
      <c r="E40" s="507"/>
      <c r="F40" s="507"/>
      <c r="G40" s="508"/>
      <c r="H40" s="264"/>
      <c r="I40" s="24"/>
    </row>
    <row r="41" spans="1:9" ht="15" customHeight="1" x14ac:dyDescent="0.25">
      <c r="A41" s="509"/>
      <c r="B41" s="510"/>
      <c r="C41" s="510"/>
      <c r="D41" s="510"/>
      <c r="E41" s="510"/>
      <c r="F41" s="510"/>
      <c r="G41" s="511"/>
      <c r="H41" s="264"/>
      <c r="I41" s="24"/>
    </row>
    <row r="42" spans="1:9" ht="15" customHeight="1" x14ac:dyDescent="0.25">
      <c r="A42" s="263"/>
      <c r="B42" s="263"/>
      <c r="C42" s="263"/>
      <c r="D42" s="263"/>
      <c r="E42" s="263"/>
      <c r="F42" s="263"/>
      <c r="G42" s="263"/>
      <c r="H42" s="263"/>
      <c r="I42" s="24"/>
    </row>
    <row r="43" spans="1:9" ht="15" customHeight="1" x14ac:dyDescent="0.25">
      <c r="A43" s="263"/>
      <c r="B43" s="263"/>
      <c r="C43" s="457" t="s">
        <v>439</v>
      </c>
      <c r="D43" s="458"/>
      <c r="E43" s="458"/>
      <c r="F43" s="459"/>
      <c r="H43" s="263"/>
    </row>
    <row r="44" spans="1:9" ht="15" customHeight="1" x14ac:dyDescent="0.25">
      <c r="A44" s="263"/>
      <c r="B44" s="263"/>
      <c r="C44" s="460" t="s">
        <v>440</v>
      </c>
      <c r="D44" s="461"/>
      <c r="E44" s="461"/>
      <c r="F44" s="462"/>
      <c r="G44" s="275"/>
      <c r="H44" s="263"/>
    </row>
    <row r="45" spans="1:9" ht="30" customHeight="1" x14ac:dyDescent="0.25">
      <c r="A45" s="453" t="s">
        <v>442</v>
      </c>
      <c r="B45" s="453"/>
      <c r="C45" s="453"/>
      <c r="D45" s="453"/>
      <c r="E45" s="453"/>
      <c r="F45" s="453"/>
      <c r="G45" s="453"/>
      <c r="H45" s="14"/>
      <c r="I45" s="14"/>
    </row>
    <row r="46" spans="1:9" ht="30" customHeight="1" x14ac:dyDescent="0.25">
      <c r="A46" s="454" t="s">
        <v>443</v>
      </c>
      <c r="B46" s="454"/>
      <c r="C46" s="454"/>
      <c r="D46" s="454"/>
      <c r="E46" s="454"/>
      <c r="F46" s="454"/>
      <c r="G46" s="454"/>
      <c r="H46" s="14"/>
      <c r="I46" s="14"/>
    </row>
    <row r="47" spans="1:9" ht="30" customHeight="1" x14ac:dyDescent="0.25">
      <c r="A47" s="454" t="s">
        <v>444</v>
      </c>
      <c r="B47" s="454"/>
      <c r="C47" s="454"/>
      <c r="D47" s="454"/>
      <c r="E47" s="454"/>
      <c r="F47" s="454"/>
      <c r="G47" s="454"/>
      <c r="H47" s="14"/>
      <c r="I47" s="14"/>
    </row>
    <row r="48" spans="1:9" ht="30" customHeight="1" x14ac:dyDescent="0.25">
      <c r="A48" s="454" t="s">
        <v>445</v>
      </c>
      <c r="B48" s="454"/>
      <c r="C48" s="454"/>
      <c r="D48" s="454"/>
      <c r="E48" s="454"/>
      <c r="F48" s="454"/>
      <c r="G48" s="454"/>
      <c r="H48" s="14"/>
      <c r="I48" s="14"/>
    </row>
    <row r="49" spans="1:14" ht="30" customHeight="1" x14ac:dyDescent="0.25">
      <c r="A49" s="263"/>
      <c r="B49" s="263"/>
      <c r="C49" s="263"/>
      <c r="D49" s="7"/>
      <c r="E49" s="263"/>
      <c r="F49" s="263"/>
      <c r="H49" s="14"/>
      <c r="I49" s="14"/>
    </row>
    <row r="50" spans="1:14" ht="15.6" x14ac:dyDescent="0.25">
      <c r="A50" s="502" t="e">
        <f>I58&amp;" ("&amp;N58&amp;")"</f>
        <v>#N/A</v>
      </c>
      <c r="B50" s="502"/>
      <c r="C50" s="502"/>
      <c r="D50" s="7"/>
      <c r="E50" s="502" t="e">
        <f>I61&amp;" ("&amp;N61&amp;")"</f>
        <v>#N/A</v>
      </c>
      <c r="F50" s="502"/>
      <c r="G50" s="502"/>
      <c r="H50" s="269"/>
      <c r="I50" s="14"/>
    </row>
    <row r="51" spans="1:14" ht="15" customHeight="1" x14ac:dyDescent="0.25">
      <c r="A51" s="502" t="e">
        <f>I59&amp;" ("&amp;N59&amp;")"</f>
        <v>#N/A</v>
      </c>
      <c r="B51" s="502"/>
      <c r="C51" s="502"/>
      <c r="D51" s="7"/>
      <c r="E51" s="502" t="e">
        <f>I62&amp;" ("&amp;N62&amp;")"</f>
        <v>#N/A</v>
      </c>
      <c r="F51" s="502"/>
      <c r="G51" s="502"/>
      <c r="H51" s="269"/>
      <c r="I51" s="14"/>
    </row>
    <row r="52" spans="1:14" ht="15" customHeight="1" x14ac:dyDescent="0.25">
      <c r="A52" s="502" t="e">
        <f>I60&amp;" ("&amp;N60&amp;")"</f>
        <v>#N/A</v>
      </c>
      <c r="B52" s="502"/>
      <c r="C52" s="502"/>
      <c r="D52" s="7"/>
      <c r="E52" s="502" t="e">
        <f>I63&amp;" ("&amp;N63&amp;")"</f>
        <v>#N/A</v>
      </c>
      <c r="F52" s="502"/>
      <c r="G52" s="502"/>
      <c r="H52" s="269"/>
      <c r="I52" s="14"/>
    </row>
    <row r="53" spans="1:14" ht="30" customHeight="1" x14ac:dyDescent="0.25">
      <c r="A53" s="5"/>
      <c r="B53" s="5"/>
      <c r="C53" s="5"/>
      <c r="D53" s="5"/>
      <c r="E53" s="5"/>
      <c r="F53" s="5"/>
      <c r="G53" s="5"/>
      <c r="H53" s="269"/>
      <c r="I53" s="14"/>
    </row>
    <row r="54" spans="1:14" ht="15" customHeight="1" x14ac:dyDescent="0.25">
      <c r="A54" s="499" t="s">
        <v>22</v>
      </c>
      <c r="B54" s="500"/>
      <c r="C54" s="501"/>
      <c r="D54" s="265"/>
      <c r="E54" s="499" t="s">
        <v>23</v>
      </c>
      <c r="F54" s="500"/>
      <c r="G54" s="501"/>
      <c r="H54" s="269"/>
      <c r="I54" s="14"/>
    </row>
    <row r="55" spans="1:14" ht="15" customHeight="1" x14ac:dyDescent="0.25">
      <c r="A55" s="76"/>
      <c r="B55" s="9"/>
      <c r="C55" s="9"/>
      <c r="D55" s="76"/>
      <c r="E55" s="76"/>
      <c r="F55" s="9"/>
      <c r="G55" s="9"/>
      <c r="H55" s="269"/>
      <c r="I55" s="14"/>
    </row>
    <row r="56" spans="1:14" ht="15" customHeight="1" x14ac:dyDescent="0.25">
      <c r="A56" s="266" t="s">
        <v>37</v>
      </c>
      <c r="B56" s="499" t="s">
        <v>77</v>
      </c>
      <c r="C56" s="501"/>
      <c r="D56" s="14"/>
      <c r="E56" s="488" t="s">
        <v>25</v>
      </c>
      <c r="F56" s="20" t="str">
        <f>I63</f>
        <v>Equipe 6</v>
      </c>
      <c r="G56" s="30" t="s">
        <v>113</v>
      </c>
      <c r="H56" s="269"/>
      <c r="I56" s="14"/>
    </row>
    <row r="57" spans="1:14" ht="15" customHeight="1" x14ac:dyDescent="0.25">
      <c r="A57" s="76"/>
      <c r="B57" s="9"/>
      <c r="C57" s="9"/>
      <c r="D57" s="14"/>
      <c r="E57" s="452"/>
      <c r="F57" s="20" t="str">
        <f>I59</f>
        <v>Equipe 6</v>
      </c>
      <c r="G57" s="29" t="str">
        <f>I64</f>
        <v>Directeur de tournoi</v>
      </c>
      <c r="H57" s="264"/>
      <c r="I57" s="264"/>
      <c r="J57" s="263"/>
      <c r="K57" s="263"/>
      <c r="L57" s="263"/>
      <c r="M57" s="263"/>
      <c r="N57" s="263"/>
    </row>
    <row r="58" spans="1:14" ht="15" customHeight="1" x14ac:dyDescent="0.25">
      <c r="A58" s="488" t="s">
        <v>24</v>
      </c>
      <c r="B58" s="65" t="str">
        <f>I58</f>
        <v>Equipe 1</v>
      </c>
      <c r="C58" s="30" t="s">
        <v>113</v>
      </c>
      <c r="D58" s="14"/>
      <c r="E58" s="14"/>
      <c r="F58" s="12"/>
      <c r="G58" s="22"/>
      <c r="H58" s="264"/>
      <c r="I58" s="12" t="str">
        <f>'Résultats à 6'!I12:J12</f>
        <v>Equipe 1</v>
      </c>
      <c r="J58" s="268">
        <f>COUNTIF($B$58:$B$74,I58)+COUNTIF($F$56:$F$81,I58)</f>
        <v>5</v>
      </c>
      <c r="K58" s="268">
        <f>COUNTIF($B$58:$B$74,I58)</f>
        <v>2</v>
      </c>
      <c r="L58" s="268">
        <f>COUNTIF($F$56:$F$81,I58)</f>
        <v>3</v>
      </c>
      <c r="M58" s="268">
        <f>COUNTIF($C$58:$C$74,I58)+COUNTIF($G$56:$G$81,I58)</f>
        <v>2</v>
      </c>
      <c r="N58" s="147" t="e">
        <f>VLOOKUP(I58,'club-ville'!A:B,2,FALSE)</f>
        <v>#N/A</v>
      </c>
    </row>
    <row r="59" spans="1:14" ht="15" customHeight="1" x14ac:dyDescent="0.25">
      <c r="A59" s="452"/>
      <c r="B59" s="65" t="str">
        <f>I59</f>
        <v>Equipe 6</v>
      </c>
      <c r="C59" s="29" t="str">
        <f>I64</f>
        <v>Directeur de tournoi</v>
      </c>
      <c r="D59" s="14"/>
      <c r="E59" s="488" t="s">
        <v>27</v>
      </c>
      <c r="F59" s="20" t="str">
        <f>I58</f>
        <v>Equipe 1</v>
      </c>
      <c r="G59" s="30" t="s">
        <v>113</v>
      </c>
      <c r="H59" s="264"/>
      <c r="I59" s="12" t="str">
        <f>'Résultats à 6'!I13:J13</f>
        <v>Equipe 6</v>
      </c>
      <c r="J59" s="268">
        <f t="shared" ref="J59:J63" si="4">COUNTIF($B$58:$B$74,I59)+COUNTIF($F$56:$F$81,I59)</f>
        <v>25</v>
      </c>
      <c r="K59" s="268">
        <f t="shared" ref="K59:K63" si="5">COUNTIF($B$58:$B$74,I59)</f>
        <v>10</v>
      </c>
      <c r="L59" s="268">
        <f t="shared" ref="L59:L63" si="6">COUNTIF($F$56:$F$81,I59)</f>
        <v>15</v>
      </c>
      <c r="M59" s="268">
        <f t="shared" ref="M59:M64" si="7">COUNTIF($C$58:$C$74,I59)+COUNTIF($G$56:$G$81,I59)</f>
        <v>10</v>
      </c>
      <c r="N59" s="147" t="e">
        <f>VLOOKUP(I59,'club-ville'!A:B,2,FALSE)</f>
        <v>#N/A</v>
      </c>
    </row>
    <row r="60" spans="1:14" ht="15" customHeight="1" x14ac:dyDescent="0.25">
      <c r="A60" s="14"/>
      <c r="B60" s="12"/>
      <c r="C60" s="21"/>
      <c r="D60" s="269"/>
      <c r="E60" s="452"/>
      <c r="F60" s="20" t="str">
        <f>I61</f>
        <v>Equipe 6</v>
      </c>
      <c r="G60" s="29" t="str">
        <f>I63</f>
        <v>Equipe 6</v>
      </c>
      <c r="H60" s="14"/>
      <c r="I60" s="12" t="str">
        <f>'Résultats à 6'!I14:J14</f>
        <v>Equipe 6</v>
      </c>
      <c r="J60" s="268">
        <f t="shared" si="4"/>
        <v>25</v>
      </c>
      <c r="K60" s="268">
        <f t="shared" si="5"/>
        <v>10</v>
      </c>
      <c r="L60" s="268">
        <f t="shared" si="6"/>
        <v>15</v>
      </c>
      <c r="M60" s="268">
        <f t="shared" si="7"/>
        <v>10</v>
      </c>
      <c r="N60" s="147" t="e">
        <f>VLOOKUP(I60,'club-ville'!A:B,2,FALSE)</f>
        <v>#N/A</v>
      </c>
    </row>
    <row r="61" spans="1:14" ht="15" customHeight="1" x14ac:dyDescent="0.25">
      <c r="A61" s="488" t="s">
        <v>26</v>
      </c>
      <c r="B61" s="20" t="str">
        <f>I60</f>
        <v>Equipe 6</v>
      </c>
      <c r="C61" s="30" t="s">
        <v>113</v>
      </c>
      <c r="D61" s="14"/>
      <c r="E61" s="14"/>
      <c r="F61" s="12"/>
      <c r="G61" s="22"/>
      <c r="H61" s="14"/>
      <c r="I61" s="12" t="str">
        <f>'Résultats à 6'!I15:J15</f>
        <v>Equipe 6</v>
      </c>
      <c r="J61" s="268">
        <f t="shared" si="4"/>
        <v>25</v>
      </c>
      <c r="K61" s="268">
        <f t="shared" si="5"/>
        <v>10</v>
      </c>
      <c r="L61" s="268">
        <f t="shared" si="6"/>
        <v>15</v>
      </c>
      <c r="M61" s="268">
        <f t="shared" si="7"/>
        <v>10</v>
      </c>
      <c r="N61" s="147" t="e">
        <f>VLOOKUP(I61,'club-ville'!A:B,2,FALSE)</f>
        <v>#N/A</v>
      </c>
    </row>
    <row r="62" spans="1:14" ht="15" customHeight="1" x14ac:dyDescent="0.25">
      <c r="A62" s="452"/>
      <c r="B62" s="20" t="str">
        <f>I61</f>
        <v>Equipe 6</v>
      </c>
      <c r="C62" s="29" t="str">
        <f>I59</f>
        <v>Equipe 6</v>
      </c>
      <c r="D62" s="14"/>
      <c r="E62" s="488" t="s">
        <v>29</v>
      </c>
      <c r="F62" s="20" t="str">
        <f>I60</f>
        <v>Equipe 6</v>
      </c>
      <c r="G62" s="30" t="s">
        <v>113</v>
      </c>
      <c r="H62" s="14"/>
      <c r="I62" s="12" t="str">
        <f>'Résultats à 6'!I16:J16</f>
        <v>Equipe 6</v>
      </c>
      <c r="J62" s="268">
        <f t="shared" si="4"/>
        <v>25</v>
      </c>
      <c r="K62" s="268">
        <f t="shared" si="5"/>
        <v>10</v>
      </c>
      <c r="L62" s="268">
        <f t="shared" si="6"/>
        <v>15</v>
      </c>
      <c r="M62" s="268">
        <f t="shared" si="7"/>
        <v>10</v>
      </c>
      <c r="N62" s="147" t="e">
        <f>VLOOKUP(I62,'club-ville'!A:B,2,FALSE)</f>
        <v>#N/A</v>
      </c>
    </row>
    <row r="63" spans="1:14" ht="15" customHeight="1" x14ac:dyDescent="0.25">
      <c r="A63" s="14"/>
      <c r="B63" s="12"/>
      <c r="C63" s="22"/>
      <c r="D63" s="269"/>
      <c r="E63" s="452"/>
      <c r="F63" s="20" t="str">
        <f>I62</f>
        <v>Equipe 6</v>
      </c>
      <c r="G63" s="29" t="str">
        <f>I58</f>
        <v>Equipe 1</v>
      </c>
      <c r="H63" s="264"/>
      <c r="I63" s="12" t="str">
        <f>'Résultats à 6'!I17:J17</f>
        <v>Equipe 6</v>
      </c>
      <c r="J63" s="268">
        <f t="shared" si="4"/>
        <v>25</v>
      </c>
      <c r="K63" s="268">
        <f t="shared" si="5"/>
        <v>10</v>
      </c>
      <c r="L63" s="268">
        <f t="shared" si="6"/>
        <v>15</v>
      </c>
      <c r="M63" s="268">
        <f t="shared" si="7"/>
        <v>10</v>
      </c>
      <c r="N63" s="147" t="e">
        <f>VLOOKUP(I63,'club-ville'!A:B,2,FALSE)</f>
        <v>#N/A</v>
      </c>
    </row>
    <row r="64" spans="1:14" ht="15" customHeight="1" x14ac:dyDescent="0.25">
      <c r="A64" s="488" t="s">
        <v>28</v>
      </c>
      <c r="B64" s="20" t="str">
        <f>I62</f>
        <v>Equipe 6</v>
      </c>
      <c r="C64" s="30" t="s">
        <v>113</v>
      </c>
      <c r="D64" s="14"/>
      <c r="E64" s="14"/>
      <c r="F64" s="12"/>
      <c r="G64" s="22"/>
      <c r="H64" s="264"/>
      <c r="I64" s="270" t="s">
        <v>30</v>
      </c>
      <c r="J64" s="268"/>
      <c r="K64" s="268"/>
      <c r="L64" s="268"/>
      <c r="M64" s="268">
        <f t="shared" si="7"/>
        <v>3</v>
      </c>
    </row>
    <row r="65" spans="1:13" ht="15" customHeight="1" x14ac:dyDescent="0.25">
      <c r="A65" s="452"/>
      <c r="B65" s="20" t="str">
        <f>I63</f>
        <v>Equipe 6</v>
      </c>
      <c r="C65" s="29" t="str">
        <f>I58</f>
        <v>Equipe 1</v>
      </c>
      <c r="D65" s="14"/>
      <c r="E65" s="488" t="s">
        <v>32</v>
      </c>
      <c r="F65" s="20" t="str">
        <f>I59</f>
        <v>Equipe 6</v>
      </c>
      <c r="G65" s="30" t="s">
        <v>113</v>
      </c>
      <c r="H65" s="264"/>
      <c r="I65" s="270"/>
      <c r="J65" s="268"/>
      <c r="K65" s="268"/>
      <c r="L65" s="268"/>
      <c r="M65" s="268"/>
    </row>
    <row r="66" spans="1:13" ht="15" customHeight="1" x14ac:dyDescent="0.25">
      <c r="A66" s="14"/>
      <c r="B66" s="12"/>
      <c r="C66" s="22"/>
      <c r="D66" s="269"/>
      <c r="E66" s="452"/>
      <c r="F66" s="20" t="str">
        <f>I61</f>
        <v>Equipe 6</v>
      </c>
      <c r="G66" s="29" t="str">
        <f>I62</f>
        <v>Equipe 6</v>
      </c>
      <c r="H66" s="264"/>
      <c r="J66" s="268"/>
      <c r="K66" s="268"/>
      <c r="L66" s="268"/>
      <c r="M66" s="268"/>
    </row>
    <row r="67" spans="1:13" ht="15" customHeight="1" x14ac:dyDescent="0.25">
      <c r="A67" s="488" t="s">
        <v>31</v>
      </c>
      <c r="B67" s="20" t="str">
        <f>I60</f>
        <v>Equipe 6</v>
      </c>
      <c r="C67" s="30" t="s">
        <v>113</v>
      </c>
      <c r="D67" s="14"/>
      <c r="E67" s="14"/>
      <c r="F67" s="12"/>
      <c r="G67" s="22"/>
      <c r="H67" s="264"/>
      <c r="J67" s="268"/>
      <c r="K67" s="268"/>
      <c r="L67" s="268"/>
      <c r="M67" s="268"/>
    </row>
    <row r="68" spans="1:13" ht="15" customHeight="1" x14ac:dyDescent="0.25">
      <c r="A68" s="452"/>
      <c r="B68" s="20" t="str">
        <f>I59</f>
        <v>Equipe 6</v>
      </c>
      <c r="C68" s="29" t="str">
        <f>I61</f>
        <v>Equipe 6</v>
      </c>
      <c r="D68" s="14"/>
      <c r="E68" s="488" t="s">
        <v>34</v>
      </c>
      <c r="F68" s="20" t="str">
        <f>I60</f>
        <v>Equipe 6</v>
      </c>
      <c r="G68" s="30" t="s">
        <v>113</v>
      </c>
      <c r="H68" s="264"/>
      <c r="J68" s="268"/>
      <c r="K68" s="268"/>
      <c r="L68" s="268"/>
      <c r="M68" s="268"/>
    </row>
    <row r="69" spans="1:13" ht="15" customHeight="1" x14ac:dyDescent="0.25">
      <c r="A69" s="14"/>
      <c r="B69" s="12"/>
      <c r="C69" s="22"/>
      <c r="D69" s="269"/>
      <c r="E69" s="452"/>
      <c r="F69" s="20" t="str">
        <f>I63</f>
        <v>Equipe 6</v>
      </c>
      <c r="G69" s="29" t="str">
        <f>I61</f>
        <v>Equipe 6</v>
      </c>
      <c r="H69" s="264"/>
      <c r="J69" s="268"/>
      <c r="K69" s="268"/>
      <c r="L69" s="268"/>
      <c r="M69" s="268"/>
    </row>
    <row r="70" spans="1:13" ht="15" customHeight="1" x14ac:dyDescent="0.25">
      <c r="A70" s="488" t="s">
        <v>33</v>
      </c>
      <c r="B70" s="20" t="str">
        <f>I58</f>
        <v>Equipe 1</v>
      </c>
      <c r="C70" s="30" t="s">
        <v>113</v>
      </c>
      <c r="D70" s="14"/>
      <c r="E70" s="14"/>
      <c r="F70" s="12"/>
      <c r="G70" s="22"/>
      <c r="H70" s="264"/>
      <c r="J70" s="268"/>
      <c r="K70" s="268"/>
      <c r="L70" s="268"/>
      <c r="M70" s="268"/>
    </row>
    <row r="71" spans="1:13" ht="15" customHeight="1" x14ac:dyDescent="0.25">
      <c r="A71" s="452"/>
      <c r="B71" s="20" t="str">
        <f>I63</f>
        <v>Equipe 6</v>
      </c>
      <c r="C71" s="29" t="str">
        <f>I59</f>
        <v>Equipe 6</v>
      </c>
      <c r="D71" s="14"/>
      <c r="E71" s="488" t="s">
        <v>36</v>
      </c>
      <c r="F71" s="20" t="str">
        <f>I58</f>
        <v>Equipe 1</v>
      </c>
      <c r="G71" s="30" t="s">
        <v>113</v>
      </c>
      <c r="H71" s="264"/>
      <c r="J71" s="268"/>
      <c r="K71" s="268"/>
      <c r="L71" s="268"/>
      <c r="M71" s="268"/>
    </row>
    <row r="72" spans="1:13" ht="15" customHeight="1" x14ac:dyDescent="0.25">
      <c r="A72" s="14"/>
      <c r="B72" s="12"/>
      <c r="C72" s="22"/>
      <c r="D72" s="269"/>
      <c r="E72" s="452"/>
      <c r="F72" s="20" t="str">
        <f>I62</f>
        <v>Equipe 6</v>
      </c>
      <c r="G72" s="29" t="str">
        <f>I60</f>
        <v>Equipe 6</v>
      </c>
      <c r="H72" s="264"/>
      <c r="J72" s="267"/>
    </row>
    <row r="73" spans="1:13" ht="15" customHeight="1" x14ac:dyDescent="0.25">
      <c r="A73" s="488" t="s">
        <v>35</v>
      </c>
      <c r="B73" s="20" t="str">
        <f>I62</f>
        <v>Equipe 6</v>
      </c>
      <c r="C73" s="30" t="s">
        <v>113</v>
      </c>
      <c r="D73" s="14"/>
      <c r="E73" s="14"/>
      <c r="F73" s="12"/>
      <c r="G73" s="22"/>
      <c r="H73" s="264"/>
    </row>
    <row r="74" spans="1:13" ht="15" customHeight="1" x14ac:dyDescent="0.25">
      <c r="A74" s="452"/>
      <c r="B74" s="20" t="str">
        <f>I61</f>
        <v>Equipe 6</v>
      </c>
      <c r="C74" s="31" t="str">
        <f>I60</f>
        <v>Equipe 6</v>
      </c>
      <c r="D74" s="14"/>
      <c r="E74" s="488" t="s">
        <v>37</v>
      </c>
      <c r="F74" s="20" t="str">
        <f>I61</f>
        <v>Equipe 6</v>
      </c>
      <c r="G74" s="30" t="s">
        <v>113</v>
      </c>
      <c r="H74" s="264"/>
    </row>
    <row r="75" spans="1:13" ht="15" customHeight="1" x14ac:dyDescent="0.25">
      <c r="A75" s="14"/>
      <c r="B75" s="14"/>
      <c r="C75" s="32"/>
      <c r="D75" s="269"/>
      <c r="E75" s="452"/>
      <c r="F75" s="20" t="str">
        <f>I63</f>
        <v>Equipe 6</v>
      </c>
      <c r="G75" s="29" t="str">
        <f>I62</f>
        <v>Equipe 6</v>
      </c>
      <c r="H75" s="264"/>
      <c r="J75" s="24"/>
      <c r="K75" s="24"/>
    </row>
    <row r="76" spans="1:13" ht="15" customHeight="1" x14ac:dyDescent="0.25">
      <c r="A76" s="14"/>
      <c r="B76" s="14"/>
      <c r="C76" s="14"/>
      <c r="D76" s="14"/>
      <c r="E76" s="14"/>
      <c r="F76" s="12"/>
      <c r="G76" s="22"/>
      <c r="H76" s="264"/>
      <c r="I76" s="24"/>
      <c r="J76" s="24"/>
      <c r="K76" s="24"/>
    </row>
    <row r="77" spans="1:13" ht="15" customHeight="1" x14ac:dyDescent="0.25">
      <c r="A77" s="489" t="s">
        <v>441</v>
      </c>
      <c r="B77" s="490"/>
      <c r="C77" s="491"/>
      <c r="D77" s="14"/>
      <c r="E77" s="488" t="s">
        <v>38</v>
      </c>
      <c r="F77" s="20" t="str">
        <f>I62</f>
        <v>Equipe 6</v>
      </c>
      <c r="G77" s="30" t="s">
        <v>113</v>
      </c>
      <c r="H77" s="264"/>
      <c r="I77" s="271"/>
      <c r="J77" s="271"/>
      <c r="K77" s="271"/>
    </row>
    <row r="78" spans="1:13" ht="15" customHeight="1" x14ac:dyDescent="0.25">
      <c r="A78" s="492"/>
      <c r="B78" s="493"/>
      <c r="C78" s="494"/>
      <c r="D78" s="269"/>
      <c r="E78" s="452"/>
      <c r="F78" s="20" t="str">
        <f>I59</f>
        <v>Equipe 6</v>
      </c>
      <c r="G78" s="29" t="str">
        <f>I63</f>
        <v>Equipe 6</v>
      </c>
      <c r="H78" s="264"/>
      <c r="I78" s="44"/>
      <c r="J78" s="44"/>
      <c r="K78" s="44"/>
    </row>
    <row r="79" spans="1:13" ht="15" customHeight="1" x14ac:dyDescent="0.25">
      <c r="A79" s="492"/>
      <c r="B79" s="493"/>
      <c r="C79" s="494"/>
      <c r="D79" s="14"/>
      <c r="E79" s="14"/>
      <c r="F79" s="12"/>
      <c r="G79" s="22"/>
      <c r="H79" s="264"/>
      <c r="I79" s="24"/>
      <c r="J79" s="24"/>
      <c r="K79" s="24"/>
    </row>
    <row r="80" spans="1:13" ht="15" customHeight="1" x14ac:dyDescent="0.25">
      <c r="A80" s="492"/>
      <c r="B80" s="493"/>
      <c r="C80" s="494"/>
      <c r="D80" s="14"/>
      <c r="E80" s="488" t="s">
        <v>39</v>
      </c>
      <c r="F80" s="20" t="str">
        <f>I60</f>
        <v>Equipe 6</v>
      </c>
      <c r="G80" s="30" t="s">
        <v>113</v>
      </c>
      <c r="H80" s="264"/>
      <c r="I80" s="24"/>
      <c r="J80" s="24"/>
      <c r="K80" s="24"/>
    </row>
    <row r="81" spans="1:11" ht="15" customHeight="1" x14ac:dyDescent="0.25">
      <c r="A81" s="495"/>
      <c r="B81" s="496"/>
      <c r="C81" s="497"/>
      <c r="D81" s="269"/>
      <c r="E81" s="452"/>
      <c r="F81" s="20" t="str">
        <f>I58</f>
        <v>Equipe 1</v>
      </c>
      <c r="G81" s="29" t="str">
        <f>I64</f>
        <v>Directeur de tournoi</v>
      </c>
      <c r="H81" s="264"/>
      <c r="I81" s="24"/>
      <c r="J81" s="24"/>
      <c r="K81" s="24"/>
    </row>
    <row r="82" spans="1:11" ht="15" customHeight="1" x14ac:dyDescent="0.25">
      <c r="A82" s="274"/>
      <c r="B82" s="274"/>
      <c r="C82" s="274"/>
      <c r="D82" s="269"/>
      <c r="E82" s="269"/>
      <c r="F82" s="24"/>
      <c r="G82" s="25"/>
      <c r="H82" s="264"/>
      <c r="I82" s="24"/>
      <c r="J82" s="273"/>
      <c r="K82" s="273"/>
    </row>
    <row r="83" spans="1:11" ht="15" customHeight="1" x14ac:dyDescent="0.25">
      <c r="A83" s="498" t="s">
        <v>114</v>
      </c>
      <c r="B83" s="498"/>
      <c r="C83" s="498"/>
      <c r="D83" s="498"/>
      <c r="E83" s="498"/>
      <c r="F83" s="498"/>
      <c r="G83" s="498"/>
      <c r="H83" s="264"/>
      <c r="I83" s="24"/>
      <c r="J83" s="273"/>
      <c r="K83" s="273"/>
    </row>
    <row r="84" spans="1:11" ht="15" customHeight="1" x14ac:dyDescent="0.25">
      <c r="A84" s="498"/>
      <c r="B84" s="498"/>
      <c r="C84" s="498"/>
      <c r="D84" s="498"/>
      <c r="E84" s="498"/>
      <c r="F84" s="498"/>
      <c r="G84" s="498"/>
      <c r="H84" s="264"/>
      <c r="I84" s="24"/>
      <c r="J84" s="273"/>
      <c r="K84" s="273"/>
    </row>
    <row r="85" spans="1:11" ht="15" customHeight="1" x14ac:dyDescent="0.25">
      <c r="A85" s="498"/>
      <c r="B85" s="498"/>
      <c r="C85" s="498"/>
      <c r="D85" s="498"/>
      <c r="E85" s="498"/>
      <c r="F85" s="498"/>
      <c r="G85" s="498"/>
      <c r="H85" s="264"/>
      <c r="I85" s="24"/>
      <c r="J85" s="273"/>
      <c r="K85" s="273"/>
    </row>
    <row r="86" spans="1:11" ht="15" customHeight="1" x14ac:dyDescent="0.25">
      <c r="A86" s="263"/>
      <c r="B86" s="263"/>
      <c r="C86" s="263"/>
      <c r="D86" s="263"/>
      <c r="E86" s="263"/>
      <c r="F86" s="263"/>
      <c r="G86" s="263"/>
      <c r="H86" s="264"/>
      <c r="I86" s="24"/>
    </row>
    <row r="87" spans="1:11" ht="15" customHeight="1" x14ac:dyDescent="0.25">
      <c r="A87" s="263"/>
      <c r="B87" s="263"/>
      <c r="C87" s="457" t="s">
        <v>439</v>
      </c>
      <c r="D87" s="458"/>
      <c r="E87" s="458"/>
      <c r="F87" s="459"/>
      <c r="H87" s="264"/>
      <c r="I87" s="24"/>
    </row>
    <row r="88" spans="1:11" ht="15" customHeight="1" x14ac:dyDescent="0.25">
      <c r="C88" s="460" t="s">
        <v>440</v>
      </c>
      <c r="D88" s="461"/>
      <c r="E88" s="461"/>
      <c r="F88" s="462"/>
    </row>
  </sheetData>
  <mergeCells count="64">
    <mergeCell ref="A1:G1"/>
    <mergeCell ref="A2:G2"/>
    <mergeCell ref="A3:G3"/>
    <mergeCell ref="A4:G4"/>
    <mergeCell ref="A6:C6"/>
    <mergeCell ref="E6:G6"/>
    <mergeCell ref="A7:C7"/>
    <mergeCell ref="E7:G7"/>
    <mergeCell ref="A8:C8"/>
    <mergeCell ref="E8:G8"/>
    <mergeCell ref="A10:C10"/>
    <mergeCell ref="E10:G10"/>
    <mergeCell ref="B12:C12"/>
    <mergeCell ref="E12:E13"/>
    <mergeCell ref="A14:A15"/>
    <mergeCell ref="E15:E16"/>
    <mergeCell ref="A17:A18"/>
    <mergeCell ref="E18:E19"/>
    <mergeCell ref="A20:A21"/>
    <mergeCell ref="E21:E22"/>
    <mergeCell ref="A23:A24"/>
    <mergeCell ref="E24:E25"/>
    <mergeCell ref="A26:A27"/>
    <mergeCell ref="E27:E28"/>
    <mergeCell ref="A48:G48"/>
    <mergeCell ref="A29:A30"/>
    <mergeCell ref="E30:E31"/>
    <mergeCell ref="A33:C37"/>
    <mergeCell ref="E33:E34"/>
    <mergeCell ref="E36:E37"/>
    <mergeCell ref="C43:F43"/>
    <mergeCell ref="C44:F44"/>
    <mergeCell ref="A45:G45"/>
    <mergeCell ref="A46:G46"/>
    <mergeCell ref="A47:G47"/>
    <mergeCell ref="A39:G41"/>
    <mergeCell ref="A50:C50"/>
    <mergeCell ref="E50:G50"/>
    <mergeCell ref="A51:C51"/>
    <mergeCell ref="E51:G51"/>
    <mergeCell ref="A52:C52"/>
    <mergeCell ref="E52:G52"/>
    <mergeCell ref="A54:C54"/>
    <mergeCell ref="E54:G54"/>
    <mergeCell ref="B56:C56"/>
    <mergeCell ref="E56:E57"/>
    <mergeCell ref="A58:A59"/>
    <mergeCell ref="E59:E60"/>
    <mergeCell ref="A61:A62"/>
    <mergeCell ref="E62:E63"/>
    <mergeCell ref="A64:A65"/>
    <mergeCell ref="E65:E66"/>
    <mergeCell ref="A67:A68"/>
    <mergeCell ref="E68:E69"/>
    <mergeCell ref="C87:F87"/>
    <mergeCell ref="C88:F88"/>
    <mergeCell ref="A70:A71"/>
    <mergeCell ref="E71:E72"/>
    <mergeCell ref="A73:A74"/>
    <mergeCell ref="E74:E75"/>
    <mergeCell ref="A77:C81"/>
    <mergeCell ref="E77:E78"/>
    <mergeCell ref="E80:E81"/>
    <mergeCell ref="A83:G85"/>
  </mergeCells>
  <hyperlinks>
    <hyperlink ref="C44" r:id="rId1" display="fabiocloclo@yahoo.fr / 06.77.96.02.20"/>
    <hyperlink ref="C88" r:id="rId2" display="fabiocloclo@yahoo.fr / 06.77.96.02.20"/>
  </hyperlinks>
  <printOptions horizontalCentered="1" verticalCentered="1"/>
  <pageMargins left="0.39370078740157483" right="0.39370078740157483" top="0.39370078740157483" bottom="0.39370078740157483" header="0.39370078740157483" footer="0.59055118110236227"/>
  <pageSetup paperSize="9" fitToHeight="2" orientation="portrait" r:id="rId3"/>
  <headerFooter alignWithMargins="0">
    <oddHeader>&amp;L&amp;G&amp;R&amp;G</oddHeader>
    <oddFooter>&amp;C&amp;G&amp;R&amp;8&amp;D</oddFooter>
  </headerFooter>
  <rowBreaks count="1" manualBreakCount="1">
    <brk id="44" max="6" man="1"/>
  </rowBreaks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Q36"/>
  <sheetViews>
    <sheetView view="pageBreakPreview" zoomScaleSheetLayoutView="100" workbookViewId="0">
      <selection activeCell="I44" sqref="I44"/>
    </sheetView>
  </sheetViews>
  <sheetFormatPr baseColWidth="10" defaultRowHeight="13.2" outlineLevelRow="1" x14ac:dyDescent="0.25"/>
  <cols>
    <col min="1" max="1" width="18.44140625" bestFit="1" customWidth="1"/>
    <col min="15" max="15" width="2.44140625" customWidth="1"/>
    <col min="16" max="16" width="2.44140625" bestFit="1" customWidth="1"/>
    <col min="17" max="17" width="2.33203125" bestFit="1" customWidth="1"/>
  </cols>
  <sheetData>
    <row r="1" spans="1:17" ht="13.8" x14ac:dyDescent="0.25">
      <c r="A1" s="74" t="s">
        <v>452</v>
      </c>
      <c r="B1" s="59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6"/>
      <c r="P1" s="46"/>
      <c r="Q1" s="45"/>
    </row>
    <row r="2" spans="1:17" ht="13.8" outlineLevel="1" thickBot="1" x14ac:dyDescent="0.3">
      <c r="A2" s="60"/>
      <c r="B2" s="60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6"/>
      <c r="P2" s="46"/>
      <c r="Q2" s="45"/>
    </row>
    <row r="3" spans="1:17" ht="13.8" outlineLevel="1" thickBot="1" x14ac:dyDescent="0.3">
      <c r="A3" s="60"/>
      <c r="B3" s="140" t="s">
        <v>166</v>
      </c>
      <c r="C3" s="518" t="str">
        <f>A4</f>
        <v>Equipe 1</v>
      </c>
      <c r="D3" s="517"/>
      <c r="E3" s="518" t="str">
        <f>A5</f>
        <v>Equipe 2</v>
      </c>
      <c r="F3" s="517"/>
      <c r="G3" s="518" t="str">
        <f>A6</f>
        <v>Equipe 3</v>
      </c>
      <c r="H3" s="517"/>
      <c r="I3" s="518" t="str">
        <f>A7</f>
        <v>Equipe 4</v>
      </c>
      <c r="J3" s="517"/>
      <c r="K3" s="518" t="str">
        <f>A8</f>
        <v>Equipe 5</v>
      </c>
      <c r="L3" s="517"/>
      <c r="M3" s="518" t="str">
        <f>A9</f>
        <v>Equipe 6</v>
      </c>
      <c r="N3" s="517"/>
      <c r="O3" s="46"/>
      <c r="P3" s="47" t="s">
        <v>167</v>
      </c>
      <c r="Q3" s="48" t="s">
        <v>168</v>
      </c>
    </row>
    <row r="4" spans="1:17" outlineLevel="1" x14ac:dyDescent="0.25">
      <c r="A4" s="284" t="str">
        <f>'Planning à 6'!I14</f>
        <v>Equipe 1</v>
      </c>
      <c r="B4" s="137"/>
      <c r="C4" s="119"/>
      <c r="D4" s="120"/>
      <c r="E4" s="138"/>
      <c r="F4" s="139"/>
      <c r="G4" s="138"/>
      <c r="H4" s="139"/>
      <c r="I4" s="138"/>
      <c r="J4" s="139"/>
      <c r="K4" s="138"/>
      <c r="L4" s="139"/>
      <c r="M4" s="138"/>
      <c r="N4" s="139"/>
      <c r="O4" s="46"/>
      <c r="P4" s="49">
        <f t="shared" ref="P4:P9" si="0">IF(C4&gt;D4,1,0)+IF(E4&gt;F4,1,0)+IF(G4&gt;H4,1,0)+IF(I4&gt;J4,1,0)+IF(K4&gt;L4,1,0)+IF(M4&gt;N4,1,0)</f>
        <v>0</v>
      </c>
      <c r="Q4" s="48">
        <f t="shared" ref="Q4:Q9" si="1">IF(C4&lt;D4,1,0)+IF(E4&lt;F4,1,0)+IF(G4&lt;H4,1,0)+IF(I4&lt;J4,1,0)+IF(K4&lt;L4,1,0)+IF(M4&lt;N4,1,0)</f>
        <v>0</v>
      </c>
    </row>
    <row r="5" spans="1:17" outlineLevel="1" x14ac:dyDescent="0.25">
      <c r="A5" s="285" t="str">
        <f>'Planning à 6'!I15</f>
        <v>Equipe 2</v>
      </c>
      <c r="B5" s="111"/>
      <c r="C5" s="89">
        <f>F4</f>
        <v>0</v>
      </c>
      <c r="D5" s="90">
        <f>E4</f>
        <v>0</v>
      </c>
      <c r="E5" s="91"/>
      <c r="F5" s="92"/>
      <c r="G5" s="81"/>
      <c r="H5" s="78"/>
      <c r="I5" s="81"/>
      <c r="J5" s="78"/>
      <c r="K5" s="81"/>
      <c r="L5" s="78"/>
      <c r="M5" s="81"/>
      <c r="N5" s="78"/>
      <c r="O5" s="46"/>
      <c r="P5" s="49">
        <f t="shared" si="0"/>
        <v>0</v>
      </c>
      <c r="Q5" s="48">
        <f t="shared" si="1"/>
        <v>0</v>
      </c>
    </row>
    <row r="6" spans="1:17" outlineLevel="1" x14ac:dyDescent="0.25">
      <c r="A6" s="285" t="str">
        <f>'Planning à 6'!I16</f>
        <v>Equipe 3</v>
      </c>
      <c r="B6" s="111"/>
      <c r="C6" s="89">
        <f>H4</f>
        <v>0</v>
      </c>
      <c r="D6" s="90">
        <f>G4</f>
        <v>0</v>
      </c>
      <c r="E6" s="89">
        <f>H5</f>
        <v>0</v>
      </c>
      <c r="F6" s="90">
        <f>G5</f>
        <v>0</v>
      </c>
      <c r="G6" s="91"/>
      <c r="H6" s="92"/>
      <c r="I6" s="81"/>
      <c r="J6" s="78"/>
      <c r="K6" s="81"/>
      <c r="L6" s="78"/>
      <c r="M6" s="81"/>
      <c r="N6" s="78"/>
      <c r="O6" s="46"/>
      <c r="P6" s="49">
        <f t="shared" si="0"/>
        <v>0</v>
      </c>
      <c r="Q6" s="48">
        <f t="shared" si="1"/>
        <v>0</v>
      </c>
    </row>
    <row r="7" spans="1:17" outlineLevel="1" x14ac:dyDescent="0.25">
      <c r="A7" s="285" t="str">
        <f>'Planning à 6'!I17</f>
        <v>Equipe 4</v>
      </c>
      <c r="B7" s="111"/>
      <c r="C7" s="89">
        <f>J4</f>
        <v>0</v>
      </c>
      <c r="D7" s="90">
        <f>I4</f>
        <v>0</v>
      </c>
      <c r="E7" s="89">
        <f>J5</f>
        <v>0</v>
      </c>
      <c r="F7" s="90">
        <f>I5</f>
        <v>0</v>
      </c>
      <c r="G7" s="89">
        <f>J6</f>
        <v>0</v>
      </c>
      <c r="H7" s="90">
        <f>I6</f>
        <v>0</v>
      </c>
      <c r="I7" s="87"/>
      <c r="J7" s="88"/>
      <c r="K7" s="81"/>
      <c r="L7" s="78"/>
      <c r="M7" s="81"/>
      <c r="N7" s="78"/>
      <c r="O7" s="46"/>
      <c r="P7" s="49">
        <f t="shared" si="0"/>
        <v>0</v>
      </c>
      <c r="Q7" s="48">
        <f t="shared" si="1"/>
        <v>0</v>
      </c>
    </row>
    <row r="8" spans="1:17" outlineLevel="1" x14ac:dyDescent="0.25">
      <c r="A8" s="285" t="str">
        <f>'Planning à 6'!I18</f>
        <v>Equipe 5</v>
      </c>
      <c r="B8" s="111"/>
      <c r="C8" s="93">
        <f>L4</f>
        <v>0</v>
      </c>
      <c r="D8" s="94">
        <f>K4</f>
        <v>0</v>
      </c>
      <c r="E8" s="89">
        <f>L5</f>
        <v>0</v>
      </c>
      <c r="F8" s="90">
        <f>K5</f>
        <v>0</v>
      </c>
      <c r="G8" s="93">
        <f>L6</f>
        <v>0</v>
      </c>
      <c r="H8" s="94">
        <f>K6</f>
        <v>0</v>
      </c>
      <c r="I8" s="89">
        <f>L7</f>
        <v>0</v>
      </c>
      <c r="J8" s="90">
        <f>K7</f>
        <v>0</v>
      </c>
      <c r="K8" s="83"/>
      <c r="L8" s="84"/>
      <c r="M8" s="81"/>
      <c r="N8" s="78"/>
      <c r="O8" s="46"/>
      <c r="P8" s="49">
        <f t="shared" si="0"/>
        <v>0</v>
      </c>
      <c r="Q8" s="48">
        <f t="shared" si="1"/>
        <v>0</v>
      </c>
    </row>
    <row r="9" spans="1:17" ht="13.8" outlineLevel="1" thickBot="1" x14ac:dyDescent="0.3">
      <c r="A9" s="286" t="str">
        <f>'Planning à 6'!I19</f>
        <v>Equipe 6</v>
      </c>
      <c r="B9" s="112"/>
      <c r="C9" s="95">
        <f>N4</f>
        <v>0</v>
      </c>
      <c r="D9" s="96">
        <f>M4</f>
        <v>0</v>
      </c>
      <c r="E9" s="85">
        <f>N5</f>
        <v>0</v>
      </c>
      <c r="F9" s="86">
        <f>M5</f>
        <v>0</v>
      </c>
      <c r="G9" s="95">
        <f>N6</f>
        <v>0</v>
      </c>
      <c r="H9" s="96">
        <f>M6</f>
        <v>0</v>
      </c>
      <c r="I9" s="85">
        <f>N7</f>
        <v>0</v>
      </c>
      <c r="J9" s="86">
        <f>M7</f>
        <v>0</v>
      </c>
      <c r="K9" s="85">
        <f>N8</f>
        <v>0</v>
      </c>
      <c r="L9" s="86">
        <f>M8</f>
        <v>0</v>
      </c>
      <c r="M9" s="82"/>
      <c r="N9" s="80"/>
      <c r="O9" s="46"/>
      <c r="P9" s="49">
        <f t="shared" si="0"/>
        <v>0</v>
      </c>
      <c r="Q9" s="48">
        <f t="shared" si="1"/>
        <v>0</v>
      </c>
    </row>
    <row r="10" spans="1:17" ht="13.8" outlineLevel="1" thickBot="1" x14ac:dyDescent="0.3">
      <c r="A10" s="62"/>
      <c r="B10" s="60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6"/>
      <c r="P10" s="46"/>
      <c r="Q10" s="45"/>
    </row>
    <row r="11" spans="1:17" ht="13.8" outlineLevel="1" thickBot="1" x14ac:dyDescent="0.3">
      <c r="A11" s="60"/>
      <c r="B11" s="98" t="s">
        <v>169</v>
      </c>
      <c r="C11" s="99" t="s">
        <v>170</v>
      </c>
      <c r="D11" s="99" t="s">
        <v>171</v>
      </c>
      <c r="E11" s="100" t="s">
        <v>172</v>
      </c>
      <c r="F11" s="101" t="s">
        <v>173</v>
      </c>
      <c r="G11" s="45"/>
      <c r="H11" s="45"/>
      <c r="I11" s="518" t="s">
        <v>174</v>
      </c>
      <c r="J11" s="517"/>
      <c r="K11" s="45"/>
      <c r="L11" s="45"/>
      <c r="M11" s="45"/>
      <c r="N11" s="45"/>
      <c r="O11" s="46"/>
      <c r="P11" s="46"/>
      <c r="Q11" s="45"/>
    </row>
    <row r="12" spans="1:17" outlineLevel="1" x14ac:dyDescent="0.25">
      <c r="A12" s="284" t="str">
        <f t="shared" ref="A12:A17" si="2">A4</f>
        <v>Equipe 1</v>
      </c>
      <c r="B12" s="134">
        <f t="shared" ref="B12:B17" si="3">IF(B4="A",0, IF(B4="F", (P4*2+Q4*1),(P4*3+Q4*2)))</f>
        <v>0</v>
      </c>
      <c r="C12" s="102">
        <f>C4+E4+G4+I4+K4+M4</f>
        <v>0</v>
      </c>
      <c r="D12" s="102">
        <f>D4+F4+H4+J4+L4+N4</f>
        <v>0</v>
      </c>
      <c r="E12" s="103">
        <f t="shared" ref="E12:E17" si="4">C12-D12</f>
        <v>0</v>
      </c>
      <c r="F12" s="104">
        <f t="shared" ref="F12:F17" si="5">RANK(G12,G$12:G$17)</f>
        <v>1</v>
      </c>
      <c r="G12" s="53">
        <f t="shared" ref="G12:G17" si="6">B12+E12/1000</f>
        <v>0</v>
      </c>
      <c r="H12" s="122">
        <v>1</v>
      </c>
      <c r="I12" s="467" t="str">
        <f>IF(F$12=H12,A$12,IF(F$13=H12,A$13,IF(F$14=H12,A$14,IF(F$15=H12,A$15,IF(F$16=H12,A$16,IF(F$17=H12,A$17,#REF!))))))</f>
        <v>Equipe 1</v>
      </c>
      <c r="J12" s="468"/>
      <c r="K12" s="45"/>
      <c r="L12" s="45"/>
      <c r="M12" s="45"/>
      <c r="N12" s="45"/>
      <c r="O12" s="46"/>
      <c r="P12" s="46"/>
      <c r="Q12" s="45"/>
    </row>
    <row r="13" spans="1:17" outlineLevel="1" x14ac:dyDescent="0.25">
      <c r="A13" s="285" t="str">
        <f t="shared" si="2"/>
        <v>Equipe 2</v>
      </c>
      <c r="B13" s="135">
        <f t="shared" si="3"/>
        <v>0</v>
      </c>
      <c r="C13" s="52">
        <f t="shared" ref="C13:D17" si="7">C5+E5+G5+I5+K5+M5</f>
        <v>0</v>
      </c>
      <c r="D13" s="52">
        <f t="shared" si="7"/>
        <v>0</v>
      </c>
      <c r="E13" s="50">
        <f t="shared" si="4"/>
        <v>0</v>
      </c>
      <c r="F13" s="105">
        <f t="shared" si="5"/>
        <v>1</v>
      </c>
      <c r="G13" s="53">
        <f t="shared" si="6"/>
        <v>0</v>
      </c>
      <c r="H13" s="97">
        <v>2</v>
      </c>
      <c r="I13" s="519" t="str">
        <f>IF(F$12=H13,A$12,IF(F$13=H13,A$13,IF(F$14=H13,A$14,IF(F$15=H13,A$15,IF(F$16=H13,A$16,A$17)))))</f>
        <v>Equipe 6</v>
      </c>
      <c r="J13" s="520"/>
      <c r="K13" s="45"/>
      <c r="L13" s="45"/>
      <c r="M13" s="45"/>
      <c r="N13" s="45"/>
      <c r="O13" s="46"/>
      <c r="P13" s="46"/>
      <c r="Q13" s="45"/>
    </row>
    <row r="14" spans="1:17" outlineLevel="1" x14ac:dyDescent="0.25">
      <c r="A14" s="285" t="str">
        <f t="shared" si="2"/>
        <v>Equipe 3</v>
      </c>
      <c r="B14" s="135">
        <f t="shared" si="3"/>
        <v>0</v>
      </c>
      <c r="C14" s="52">
        <f t="shared" si="7"/>
        <v>0</v>
      </c>
      <c r="D14" s="52">
        <f t="shared" si="7"/>
        <v>0</v>
      </c>
      <c r="E14" s="50">
        <f t="shared" si="4"/>
        <v>0</v>
      </c>
      <c r="F14" s="105">
        <f t="shared" si="5"/>
        <v>1</v>
      </c>
      <c r="G14" s="53">
        <f t="shared" si="6"/>
        <v>0</v>
      </c>
      <c r="H14" s="97">
        <v>3</v>
      </c>
      <c r="I14" s="519" t="str">
        <f>IF(F$12=H14,A$12,IF(F$13=H14,A$13,IF(F$14=H14,A$14,IF(F$15=H14,A$15,IF(F$16=H14,A$16,A$17)))))</f>
        <v>Equipe 6</v>
      </c>
      <c r="J14" s="520"/>
      <c r="K14" s="45"/>
      <c r="L14" s="45"/>
      <c r="M14" s="45"/>
      <c r="N14" s="45"/>
      <c r="O14" s="46"/>
      <c r="P14" s="46"/>
      <c r="Q14" s="45"/>
    </row>
    <row r="15" spans="1:17" outlineLevel="1" x14ac:dyDescent="0.25">
      <c r="A15" s="285" t="str">
        <f t="shared" si="2"/>
        <v>Equipe 4</v>
      </c>
      <c r="B15" s="135">
        <f t="shared" si="3"/>
        <v>0</v>
      </c>
      <c r="C15" s="52">
        <f t="shared" si="7"/>
        <v>0</v>
      </c>
      <c r="D15" s="52">
        <f t="shared" si="7"/>
        <v>0</v>
      </c>
      <c r="E15" s="50">
        <f t="shared" si="4"/>
        <v>0</v>
      </c>
      <c r="F15" s="105">
        <f t="shared" si="5"/>
        <v>1</v>
      </c>
      <c r="G15" s="53">
        <f t="shared" si="6"/>
        <v>0</v>
      </c>
      <c r="H15" s="123">
        <v>4</v>
      </c>
      <c r="I15" s="521" t="str">
        <f>IF(F$12=H15,A$12,IF(F$13=H15,A$13,IF(F$14=H15,A$14,IF(F$15=H15,A$15,IF(F$16=H15,A$16,A$17)))))</f>
        <v>Equipe 6</v>
      </c>
      <c r="J15" s="522"/>
      <c r="K15" s="45"/>
      <c r="L15" s="45"/>
      <c r="M15" s="45"/>
      <c r="N15" s="45"/>
      <c r="O15" s="46"/>
      <c r="P15" s="46"/>
      <c r="Q15" s="45"/>
    </row>
    <row r="16" spans="1:17" outlineLevel="1" x14ac:dyDescent="0.25">
      <c r="A16" s="285" t="str">
        <f t="shared" si="2"/>
        <v>Equipe 5</v>
      </c>
      <c r="B16" s="135">
        <f t="shared" si="3"/>
        <v>0</v>
      </c>
      <c r="C16" s="52">
        <f t="shared" si="7"/>
        <v>0</v>
      </c>
      <c r="D16" s="52">
        <f t="shared" si="7"/>
        <v>0</v>
      </c>
      <c r="E16" s="50">
        <f t="shared" si="4"/>
        <v>0</v>
      </c>
      <c r="F16" s="105">
        <f t="shared" si="5"/>
        <v>1</v>
      </c>
      <c r="G16" s="53">
        <f t="shared" si="6"/>
        <v>0</v>
      </c>
      <c r="H16" s="124">
        <v>5</v>
      </c>
      <c r="I16" s="512" t="str">
        <f>IF(F$12=H16,A$12,IF(F$13=H16,A$13,IF(F$14=H16,A$14,IF(F$15=H16,A$15,IF(F$16=H16,A$16,A$17)))))</f>
        <v>Equipe 6</v>
      </c>
      <c r="J16" s="513"/>
      <c r="K16" s="45"/>
      <c r="L16" s="45"/>
      <c r="M16" s="45"/>
      <c r="N16" s="45"/>
      <c r="O16" s="46"/>
      <c r="P16" s="46"/>
      <c r="Q16" s="45"/>
    </row>
    <row r="17" spans="1:17" ht="13.8" outlineLevel="1" thickBot="1" x14ac:dyDescent="0.3">
      <c r="A17" s="286" t="str">
        <f t="shared" si="2"/>
        <v>Equipe 6</v>
      </c>
      <c r="B17" s="136">
        <f t="shared" si="3"/>
        <v>0</v>
      </c>
      <c r="C17" s="106">
        <f t="shared" si="7"/>
        <v>0</v>
      </c>
      <c r="D17" s="106">
        <f t="shared" si="7"/>
        <v>0</v>
      </c>
      <c r="E17" s="79">
        <f t="shared" si="4"/>
        <v>0</v>
      </c>
      <c r="F17" s="107">
        <f t="shared" si="5"/>
        <v>1</v>
      </c>
      <c r="G17" s="53">
        <f t="shared" si="6"/>
        <v>0</v>
      </c>
      <c r="H17" s="125">
        <v>6</v>
      </c>
      <c r="I17" s="514" t="str">
        <f>IF(F$12=H17,A$12,IF(F$13=H17,A$13,IF(F$14=H17,A$14,IF(F$15=H17,A$15,IF(F$16=H17,A$16,A$17)))))</f>
        <v>Equipe 6</v>
      </c>
      <c r="J17" s="515"/>
      <c r="K17" s="45"/>
      <c r="L17" s="45"/>
      <c r="M17" s="45"/>
      <c r="N17" s="45"/>
      <c r="O17" s="46"/>
      <c r="P17" s="46"/>
      <c r="Q17" s="45"/>
    </row>
    <row r="18" spans="1:17" s="58" customFormat="1" outlineLevel="1" x14ac:dyDescent="0.25">
      <c r="A18" s="63"/>
      <c r="B18" s="63"/>
      <c r="C18" s="54">
        <f>SUM(C12:C17)</f>
        <v>0</v>
      </c>
      <c r="D18" s="54">
        <f>SUM(D12:D17)</f>
        <v>0</v>
      </c>
      <c r="E18" s="55"/>
      <c r="F18" s="39"/>
      <c r="G18" s="45"/>
      <c r="H18" s="56"/>
      <c r="I18" s="57"/>
      <c r="J18" s="57"/>
      <c r="K18" s="45"/>
      <c r="L18" s="45"/>
      <c r="M18" s="45"/>
      <c r="N18" s="45"/>
      <c r="O18" s="46"/>
      <c r="P18" s="46"/>
      <c r="Q18" s="45"/>
    </row>
    <row r="19" spans="1:17" ht="13.8" x14ac:dyDescent="0.25">
      <c r="A19" s="74" t="s">
        <v>453</v>
      </c>
      <c r="B19" s="59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6"/>
      <c r="P19" s="46"/>
      <c r="Q19" s="45"/>
    </row>
    <row r="20" spans="1:17" ht="13.8" outlineLevel="1" thickBot="1" x14ac:dyDescent="0.3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6"/>
      <c r="P20" s="46"/>
      <c r="Q20" s="45"/>
    </row>
    <row r="21" spans="1:17" ht="13.8" outlineLevel="1" thickBot="1" x14ac:dyDescent="0.3">
      <c r="A21" s="45"/>
      <c r="B21" s="121" t="s">
        <v>166</v>
      </c>
      <c r="C21" s="518" t="str">
        <f>A22</f>
        <v>Equipe 1</v>
      </c>
      <c r="D21" s="517"/>
      <c r="E21" s="516" t="str">
        <f>A23</f>
        <v>Equipe 2</v>
      </c>
      <c r="F21" s="523"/>
      <c r="G21" s="518" t="str">
        <f>A24</f>
        <v>Equipe 3</v>
      </c>
      <c r="H21" s="517"/>
      <c r="I21" s="516" t="str">
        <f>A25</f>
        <v>Equipe 4</v>
      </c>
      <c r="J21" s="523"/>
      <c r="K21" s="518" t="str">
        <f>A26</f>
        <v>Equipe 5</v>
      </c>
      <c r="L21" s="517"/>
      <c r="M21" s="516" t="str">
        <f>A27</f>
        <v>Equipe 6</v>
      </c>
      <c r="N21" s="517"/>
      <c r="O21" s="46"/>
      <c r="P21" s="47" t="s">
        <v>167</v>
      </c>
      <c r="Q21" s="48" t="s">
        <v>168</v>
      </c>
    </row>
    <row r="22" spans="1:17" ht="13.8" outlineLevel="1" thickBot="1" x14ac:dyDescent="0.3">
      <c r="A22" s="284" t="str">
        <f t="shared" ref="A22:A27" si="8">A4</f>
        <v>Equipe 1</v>
      </c>
      <c r="B22" s="133"/>
      <c r="C22" s="126"/>
      <c r="D22" s="127"/>
      <c r="E22" s="129"/>
      <c r="F22" s="130"/>
      <c r="G22" s="129"/>
      <c r="H22" s="130"/>
      <c r="I22" s="129"/>
      <c r="J22" s="130"/>
      <c r="K22" s="129"/>
      <c r="L22" s="130"/>
      <c r="M22" s="129"/>
      <c r="N22" s="130"/>
      <c r="O22" s="46"/>
      <c r="P22" s="49">
        <f t="shared" ref="P22:P27" si="9">IF(C22&gt;D22,1,0)+IF(E22&gt;F22,1,0)+IF(G22&gt;H22,1,0)+IF(I22&gt;J22,1,0)+IF(K22&gt;L22,1,0)+IF(M22&gt;N22,1,0)</f>
        <v>0</v>
      </c>
      <c r="Q22" s="48">
        <f t="shared" ref="Q22:Q27" si="10">IF(C22&lt;D22,1,0)+IF(E22&lt;F22,1,0)+IF(G22&lt;H22,1,0)+IF(I22&lt;J22,1,0)+IF(K22&lt;L22,1,0)+IF(M22&lt;N22,1,0)</f>
        <v>0</v>
      </c>
    </row>
    <row r="23" spans="1:17" outlineLevel="1" x14ac:dyDescent="0.25">
      <c r="A23" s="285" t="str">
        <f t="shared" si="8"/>
        <v>Equipe 2</v>
      </c>
      <c r="B23" s="111"/>
      <c r="C23" s="131">
        <f>F22</f>
        <v>0</v>
      </c>
      <c r="D23" s="132">
        <f>E22</f>
        <v>0</v>
      </c>
      <c r="E23" s="115"/>
      <c r="F23" s="116"/>
      <c r="G23" s="113"/>
      <c r="H23" s="114"/>
      <c r="I23" s="113"/>
      <c r="J23" s="114"/>
      <c r="K23" s="113"/>
      <c r="L23" s="114"/>
      <c r="M23" s="113"/>
      <c r="N23" s="114"/>
      <c r="O23" s="46"/>
      <c r="P23" s="49">
        <f t="shared" si="9"/>
        <v>0</v>
      </c>
      <c r="Q23" s="48">
        <f t="shared" si="10"/>
        <v>0</v>
      </c>
    </row>
    <row r="24" spans="1:17" outlineLevel="1" x14ac:dyDescent="0.25">
      <c r="A24" s="285" t="str">
        <f t="shared" si="8"/>
        <v>Equipe 3</v>
      </c>
      <c r="B24" s="111"/>
      <c r="C24" s="89">
        <f>H22</f>
        <v>0</v>
      </c>
      <c r="D24" s="90">
        <f>G22</f>
        <v>0</v>
      </c>
      <c r="E24" s="89">
        <f>H23</f>
        <v>0</v>
      </c>
      <c r="F24" s="90">
        <f>G23</f>
        <v>0</v>
      </c>
      <c r="G24" s="91"/>
      <c r="H24" s="92"/>
      <c r="I24" s="113"/>
      <c r="J24" s="114"/>
      <c r="K24" s="113"/>
      <c r="L24" s="114"/>
      <c r="M24" s="113"/>
      <c r="N24" s="114"/>
      <c r="O24" s="46"/>
      <c r="P24" s="49">
        <f t="shared" si="9"/>
        <v>0</v>
      </c>
      <c r="Q24" s="48">
        <f t="shared" si="10"/>
        <v>0</v>
      </c>
    </row>
    <row r="25" spans="1:17" outlineLevel="1" x14ac:dyDescent="0.25">
      <c r="A25" s="285" t="str">
        <f t="shared" si="8"/>
        <v>Equipe 4</v>
      </c>
      <c r="B25" s="111"/>
      <c r="C25" s="89">
        <f>J22</f>
        <v>0</v>
      </c>
      <c r="D25" s="90">
        <f>I22</f>
        <v>0</v>
      </c>
      <c r="E25" s="89">
        <f>J23</f>
        <v>0</v>
      </c>
      <c r="F25" s="90">
        <f>I23</f>
        <v>0</v>
      </c>
      <c r="G25" s="89">
        <f>J24</f>
        <v>0</v>
      </c>
      <c r="H25" s="90">
        <f>I24</f>
        <v>0</v>
      </c>
      <c r="I25" s="117"/>
      <c r="J25" s="118"/>
      <c r="K25" s="113"/>
      <c r="L25" s="114"/>
      <c r="M25" s="113"/>
      <c r="N25" s="114"/>
      <c r="O25" s="46"/>
      <c r="P25" s="49">
        <f t="shared" si="9"/>
        <v>0</v>
      </c>
      <c r="Q25" s="48">
        <f t="shared" si="10"/>
        <v>0</v>
      </c>
    </row>
    <row r="26" spans="1:17" outlineLevel="1" x14ac:dyDescent="0.25">
      <c r="A26" s="285" t="str">
        <f t="shared" si="8"/>
        <v>Equipe 5</v>
      </c>
      <c r="B26" s="111"/>
      <c r="C26" s="93">
        <f>L22</f>
        <v>0</v>
      </c>
      <c r="D26" s="94">
        <f>K22</f>
        <v>0</v>
      </c>
      <c r="E26" s="89">
        <f>L23</f>
        <v>0</v>
      </c>
      <c r="F26" s="90">
        <f>K23</f>
        <v>0</v>
      </c>
      <c r="G26" s="93">
        <f>L24</f>
        <v>0</v>
      </c>
      <c r="H26" s="94">
        <f>K24</f>
        <v>0</v>
      </c>
      <c r="I26" s="89">
        <f>L25</f>
        <v>0</v>
      </c>
      <c r="J26" s="90">
        <f>K25</f>
        <v>0</v>
      </c>
      <c r="K26" s="83"/>
      <c r="L26" s="84"/>
      <c r="M26" s="81"/>
      <c r="N26" s="78"/>
      <c r="O26" s="46"/>
      <c r="P26" s="49">
        <f t="shared" si="9"/>
        <v>0</v>
      </c>
      <c r="Q26" s="48">
        <f t="shared" si="10"/>
        <v>0</v>
      </c>
    </row>
    <row r="27" spans="1:17" ht="13.8" outlineLevel="1" thickBot="1" x14ac:dyDescent="0.3">
      <c r="A27" s="286" t="str">
        <f t="shared" si="8"/>
        <v>Equipe 6</v>
      </c>
      <c r="B27" s="112"/>
      <c r="C27" s="95">
        <f>N22</f>
        <v>0</v>
      </c>
      <c r="D27" s="96">
        <f>M22</f>
        <v>0</v>
      </c>
      <c r="E27" s="85">
        <f>N23</f>
        <v>0</v>
      </c>
      <c r="F27" s="86">
        <f>M23</f>
        <v>0</v>
      </c>
      <c r="G27" s="95">
        <f>N24</f>
        <v>0</v>
      </c>
      <c r="H27" s="96">
        <f>M24</f>
        <v>0</v>
      </c>
      <c r="I27" s="85">
        <f>N25</f>
        <v>0</v>
      </c>
      <c r="J27" s="86">
        <f>M25</f>
        <v>0</v>
      </c>
      <c r="K27" s="85">
        <f>N26</f>
        <v>0</v>
      </c>
      <c r="L27" s="86">
        <f>M26</f>
        <v>0</v>
      </c>
      <c r="M27" s="82"/>
      <c r="N27" s="80"/>
      <c r="O27" s="46"/>
      <c r="P27" s="49">
        <f t="shared" si="9"/>
        <v>0</v>
      </c>
      <c r="Q27" s="48">
        <f t="shared" si="10"/>
        <v>0</v>
      </c>
    </row>
    <row r="28" spans="1:17" ht="13.8" outlineLevel="1" thickBot="1" x14ac:dyDescent="0.3">
      <c r="A28" s="51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6"/>
      <c r="P28" s="46"/>
      <c r="Q28" s="45"/>
    </row>
    <row r="29" spans="1:17" ht="13.8" outlineLevel="1" thickBot="1" x14ac:dyDescent="0.3">
      <c r="A29" s="45"/>
      <c r="B29" s="110" t="s">
        <v>169</v>
      </c>
      <c r="C29" s="99" t="s">
        <v>170</v>
      </c>
      <c r="D29" s="99" t="s">
        <v>171</v>
      </c>
      <c r="E29" s="100" t="s">
        <v>172</v>
      </c>
      <c r="F29" s="101" t="s">
        <v>173</v>
      </c>
      <c r="G29" s="45"/>
      <c r="H29" s="45"/>
      <c r="I29" s="518" t="s">
        <v>174</v>
      </c>
      <c r="J29" s="517"/>
      <c r="K29" s="45"/>
      <c r="L29" s="45"/>
      <c r="M29" s="45"/>
      <c r="N29" s="45"/>
      <c r="O29" s="46"/>
      <c r="P29" s="46"/>
      <c r="Q29" s="45"/>
    </row>
    <row r="30" spans="1:17" outlineLevel="1" x14ac:dyDescent="0.25">
      <c r="A30" s="284" t="str">
        <f t="shared" ref="A30:A35" si="11">A22</f>
        <v>Equipe 1</v>
      </c>
      <c r="B30" s="128">
        <f t="shared" ref="B30:B35" si="12">IF(B22="A",0, IF(B22="F", (P22*2+Q22*1),(P22*3+Q22*2)))+B12</f>
        <v>0</v>
      </c>
      <c r="C30" s="102">
        <f>C22+E22+G22+I22+K22+M22</f>
        <v>0</v>
      </c>
      <c r="D30" s="102">
        <f>D22+F22+H22+J22+L22+N22</f>
        <v>0</v>
      </c>
      <c r="E30" s="103">
        <f t="shared" ref="E30:E35" si="13">C30-D30+E12</f>
        <v>0</v>
      </c>
      <c r="F30" s="104">
        <f>RANK(G30,G30:G35)</f>
        <v>1</v>
      </c>
      <c r="G30" s="53">
        <f t="shared" ref="G30:G35" si="14">B30+E30/1000</f>
        <v>0</v>
      </c>
      <c r="H30" s="122">
        <v>1</v>
      </c>
      <c r="I30" s="467" t="str">
        <f>IF(F$30=H30,A$30,IF(F$31=H30,A$31,IF(F$32=H30,A$32,IF(F$33=H30,A$33,IF(F$34=H30,A$34,IF(F$35=H30,A$35,#REF!))))))</f>
        <v>Equipe 1</v>
      </c>
      <c r="J30" s="468"/>
      <c r="K30" s="66"/>
      <c r="L30" s="45"/>
      <c r="M30" s="45"/>
      <c r="N30" s="45"/>
      <c r="O30" s="46"/>
      <c r="P30" s="46"/>
      <c r="Q30" s="45"/>
    </row>
    <row r="31" spans="1:17" outlineLevel="1" x14ac:dyDescent="0.25">
      <c r="A31" s="285" t="str">
        <f t="shared" si="11"/>
        <v>Equipe 2</v>
      </c>
      <c r="B31" s="108">
        <f t="shared" si="12"/>
        <v>0</v>
      </c>
      <c r="C31" s="52">
        <f t="shared" ref="C31:D35" si="15">C23+E23+G23+I23+K23+M23</f>
        <v>0</v>
      </c>
      <c r="D31" s="52">
        <f t="shared" si="15"/>
        <v>0</v>
      </c>
      <c r="E31" s="50">
        <f t="shared" si="13"/>
        <v>0</v>
      </c>
      <c r="F31" s="105">
        <f>RANK(G31,G30:G35)</f>
        <v>1</v>
      </c>
      <c r="G31" s="53">
        <f t="shared" si="14"/>
        <v>0</v>
      </c>
      <c r="H31" s="97">
        <v>2</v>
      </c>
      <c r="I31" s="519" t="str">
        <f>IF(F$30=H31,A$30,IF(F$31=H31,A$31,IF(F$32=H31,A$32,IF(F$33=H31,A$33,IF(F$34=H31,A$34,A$35)))))</f>
        <v>Equipe 6</v>
      </c>
      <c r="J31" s="520"/>
      <c r="K31" s="66"/>
      <c r="L31" s="45"/>
      <c r="M31" s="45"/>
      <c r="N31" s="45"/>
      <c r="O31" s="46"/>
      <c r="P31" s="46"/>
      <c r="Q31" s="45"/>
    </row>
    <row r="32" spans="1:17" outlineLevel="1" x14ac:dyDescent="0.25">
      <c r="A32" s="285" t="str">
        <f t="shared" si="11"/>
        <v>Equipe 3</v>
      </c>
      <c r="B32" s="108">
        <f t="shared" si="12"/>
        <v>0</v>
      </c>
      <c r="C32" s="52">
        <f t="shared" si="15"/>
        <v>0</v>
      </c>
      <c r="D32" s="52">
        <f t="shared" si="15"/>
        <v>0</v>
      </c>
      <c r="E32" s="50">
        <f t="shared" si="13"/>
        <v>0</v>
      </c>
      <c r="F32" s="105">
        <f>RANK(G32,G30:G35)</f>
        <v>1</v>
      </c>
      <c r="G32" s="53">
        <f t="shared" si="14"/>
        <v>0</v>
      </c>
      <c r="H32" s="97">
        <v>3</v>
      </c>
      <c r="I32" s="519" t="str">
        <f>IF(F$30=H32,A$30,IF(F$31=H32,A$31,IF(F$32=H32,A$32,IF(F$33=H32,A$33,IF(F$34=H32,A$34,A$35)))))</f>
        <v>Equipe 6</v>
      </c>
      <c r="J32" s="520"/>
      <c r="K32" s="66"/>
      <c r="L32" s="45"/>
      <c r="M32" s="45"/>
      <c r="N32" s="45"/>
      <c r="O32" s="46"/>
      <c r="P32" s="46"/>
      <c r="Q32" s="45"/>
    </row>
    <row r="33" spans="1:17" outlineLevel="1" x14ac:dyDescent="0.25">
      <c r="A33" s="285" t="str">
        <f t="shared" si="11"/>
        <v>Equipe 4</v>
      </c>
      <c r="B33" s="108">
        <f t="shared" si="12"/>
        <v>0</v>
      </c>
      <c r="C33" s="52">
        <f t="shared" si="15"/>
        <v>0</v>
      </c>
      <c r="D33" s="52">
        <f t="shared" si="15"/>
        <v>0</v>
      </c>
      <c r="E33" s="50">
        <f t="shared" si="13"/>
        <v>0</v>
      </c>
      <c r="F33" s="105">
        <f>RANK(G33,G30:G35)</f>
        <v>1</v>
      </c>
      <c r="G33" s="53">
        <f t="shared" si="14"/>
        <v>0</v>
      </c>
      <c r="H33" s="123">
        <v>4</v>
      </c>
      <c r="I33" s="521" t="str">
        <f>IF(F$30=H33,A$30,IF(F$31=H33,A$31,IF(F$32=H33,A$32,IF(F$33=H33,A$33,IF(F$34=H33,A$34,A$35)))))</f>
        <v>Equipe 6</v>
      </c>
      <c r="J33" s="522"/>
      <c r="K33" s="45"/>
      <c r="L33" s="45"/>
      <c r="M33" s="45"/>
      <c r="N33" s="45"/>
      <c r="O33" s="46"/>
      <c r="P33" s="46"/>
      <c r="Q33" s="45"/>
    </row>
    <row r="34" spans="1:17" outlineLevel="1" x14ac:dyDescent="0.25">
      <c r="A34" s="285" t="str">
        <f t="shared" si="11"/>
        <v>Equipe 5</v>
      </c>
      <c r="B34" s="108">
        <f>IF(B26="A",0, IF(B26="F", (P26*2+Q26*1),(P26*3+Q26*2)))+B16</f>
        <v>0</v>
      </c>
      <c r="C34" s="52">
        <f t="shared" si="15"/>
        <v>0</v>
      </c>
      <c r="D34" s="52">
        <f t="shared" si="15"/>
        <v>0</v>
      </c>
      <c r="E34" s="50">
        <f t="shared" si="13"/>
        <v>0</v>
      </c>
      <c r="F34" s="105">
        <f>RANK(G34,G30:G35)</f>
        <v>1</v>
      </c>
      <c r="G34" s="53">
        <f t="shared" si="14"/>
        <v>0</v>
      </c>
      <c r="H34" s="124">
        <v>5</v>
      </c>
      <c r="I34" s="512" t="str">
        <f>IF(F$30=H34,A$30,IF(F$31=H34,A$31,IF(F$32=H34,A$32,IF(F$33=H34,A$33,IF(F$34=H34,A$34,A$35)))))</f>
        <v>Equipe 6</v>
      </c>
      <c r="J34" s="513"/>
      <c r="K34" s="45"/>
      <c r="L34" s="45"/>
      <c r="M34" s="45"/>
      <c r="N34" s="45"/>
      <c r="O34" s="46"/>
      <c r="P34" s="46"/>
      <c r="Q34" s="45"/>
    </row>
    <row r="35" spans="1:17" ht="13.8" outlineLevel="1" thickBot="1" x14ac:dyDescent="0.3">
      <c r="A35" s="286" t="str">
        <f t="shared" si="11"/>
        <v>Equipe 6</v>
      </c>
      <c r="B35" s="109">
        <f t="shared" si="12"/>
        <v>0</v>
      </c>
      <c r="C35" s="106">
        <f t="shared" si="15"/>
        <v>0</v>
      </c>
      <c r="D35" s="106">
        <f t="shared" si="15"/>
        <v>0</v>
      </c>
      <c r="E35" s="79">
        <f t="shared" si="13"/>
        <v>0</v>
      </c>
      <c r="F35" s="107">
        <f>RANK(G35,G30:G35)</f>
        <v>1</v>
      </c>
      <c r="G35" s="53">
        <f t="shared" si="14"/>
        <v>0</v>
      </c>
      <c r="H35" s="125">
        <v>6</v>
      </c>
      <c r="I35" s="514" t="str">
        <f>IF(F$30=H35,A$30,IF(F$31=H35,A$31,IF(F$32=H35,A$32,IF(F$33=H35,A$33,IF(F$34=H35,A$34,A$35)))))</f>
        <v>Equipe 6</v>
      </c>
      <c r="J35" s="515"/>
      <c r="K35" s="45"/>
      <c r="L35" s="45"/>
      <c r="M35" s="45"/>
      <c r="N35" s="45"/>
      <c r="O35" s="46"/>
      <c r="P35" s="46"/>
      <c r="Q35" s="45"/>
    </row>
    <row r="36" spans="1:17" s="58" customFormat="1" outlineLevel="1" x14ac:dyDescent="0.25">
      <c r="A36" s="39"/>
      <c r="B36" s="39"/>
      <c r="C36" s="54">
        <f>SUM(C30:C35)</f>
        <v>0</v>
      </c>
      <c r="D36" s="54">
        <f>SUM(D30:D35)</f>
        <v>0</v>
      </c>
      <c r="E36" s="55"/>
      <c r="F36" s="39"/>
      <c r="G36" s="45"/>
      <c r="H36" s="46"/>
      <c r="I36" s="46"/>
      <c r="J36" s="46"/>
      <c r="K36" s="46"/>
      <c r="L36" s="46"/>
      <c r="M36" s="46"/>
      <c r="N36" s="46"/>
      <c r="O36" s="46"/>
      <c r="P36" s="46"/>
      <c r="Q36" s="45"/>
    </row>
  </sheetData>
  <mergeCells count="26">
    <mergeCell ref="K3:L3"/>
    <mergeCell ref="M3:N3"/>
    <mergeCell ref="I16:J16"/>
    <mergeCell ref="C3:D3"/>
    <mergeCell ref="E3:F3"/>
    <mergeCell ref="G3:H3"/>
    <mergeCell ref="I3:J3"/>
    <mergeCell ref="I11:J11"/>
    <mergeCell ref="I12:J12"/>
    <mergeCell ref="I13:J13"/>
    <mergeCell ref="I14:J14"/>
    <mergeCell ref="I15:J15"/>
    <mergeCell ref="I17:J17"/>
    <mergeCell ref="C21:D21"/>
    <mergeCell ref="E21:F21"/>
    <mergeCell ref="G21:H21"/>
    <mergeCell ref="I21:J21"/>
    <mergeCell ref="I34:J34"/>
    <mergeCell ref="I35:J35"/>
    <mergeCell ref="M21:N21"/>
    <mergeCell ref="I29:J29"/>
    <mergeCell ref="I30:J30"/>
    <mergeCell ref="I31:J31"/>
    <mergeCell ref="I32:J32"/>
    <mergeCell ref="I33:J33"/>
    <mergeCell ref="K21:L21"/>
  </mergeCells>
  <dataValidations count="1">
    <dataValidation type="list" allowBlank="1" showInputMessage="1" showErrorMessage="1" sqref="B4:B9 IV4:IV9 SR4:SR9 ACN4:ACN9 AMJ4:AMJ9 AWF4:AWF9 BGB4:BGB9 BPX4:BPX9 BZT4:BZT9 CJP4:CJP9 CTL4:CTL9 DDH4:DDH9 DND4:DND9 DWZ4:DWZ9 EGV4:EGV9 EQR4:EQR9 FAN4:FAN9 FKJ4:FKJ9 FUF4:FUF9 GEB4:GEB9 GNX4:GNX9 GXT4:GXT9 HHP4:HHP9 HRL4:HRL9 IBH4:IBH9 ILD4:ILD9 IUZ4:IUZ9 JEV4:JEV9 JOR4:JOR9 JYN4:JYN9 KIJ4:KIJ9 KSF4:KSF9 LCB4:LCB9 LLX4:LLX9 LVT4:LVT9 MFP4:MFP9 MPL4:MPL9 MZH4:MZH9 NJD4:NJD9 NSZ4:NSZ9 OCV4:OCV9 OMR4:OMR9 OWN4:OWN9 PGJ4:PGJ9 PQF4:PQF9 QAB4:QAB9 QJX4:QJX9 QTT4:QTT9 RDP4:RDP9 RNL4:RNL9 RXH4:RXH9 SHD4:SHD9 SQZ4:SQZ9 TAV4:TAV9 TKR4:TKR9 TUN4:TUN9 UEJ4:UEJ9 UOF4:UOF9 UYB4:UYB9 VHX4:VHX9 VRT4:VRT9 WBP4:WBP9 WLL4:WLL9 WVH4:WVH9 B22:B27 IV22:IV27 SR22:SR27 ACN22:ACN27 AMJ22:AMJ27 AWF22:AWF27 BGB22:BGB27 BPX22:BPX27 BZT22:BZT27 CJP22:CJP27 CTL22:CTL27 DDH22:DDH27 DND22:DND27 DWZ22:DWZ27 EGV22:EGV27 EQR22:EQR27 FAN22:FAN27 FKJ22:FKJ27 FUF22:FUF27 GEB22:GEB27 GNX22:GNX27 GXT22:GXT27 HHP22:HHP27 HRL22:HRL27 IBH22:IBH27 ILD22:ILD27 IUZ22:IUZ27 JEV22:JEV27 JOR22:JOR27 JYN22:JYN27 KIJ22:KIJ27 KSF22:KSF27 LCB22:LCB27 LLX22:LLX27 LVT22:LVT27 MFP22:MFP27 MPL22:MPL27 MZH22:MZH27 NJD22:NJD27 NSZ22:NSZ27 OCV22:OCV27 OMR22:OMR27 OWN22:OWN27 PGJ22:PGJ27 PQF22:PQF27 QAB22:QAB27 QJX22:QJX27 QTT22:QTT27 RDP22:RDP27 RNL22:RNL27 RXH22:RXH27 SHD22:SHD27 SQZ22:SQZ27 TAV22:TAV27 TKR22:TKR27 TUN22:TUN27 UEJ22:UEJ27 UOF22:UOF27 UYB22:UYB27 VHX22:VHX27 VRT22:VRT27 WBP22:WBP27 WLL22:WLL27 WVH22:WVH27">
      <formula1>"A,F"</formula1>
    </dataValidation>
  </dataValidations>
  <pageMargins left="0.7" right="0.7" top="0.75" bottom="0.75" header="0.3" footer="0.3"/>
  <pageSetup paperSize="9" scale="65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75"/>
  <sheetViews>
    <sheetView view="pageBreakPreview" zoomScale="80" zoomScaleNormal="100" zoomScaleSheetLayoutView="80" workbookViewId="0">
      <selection activeCell="T92" sqref="T92"/>
    </sheetView>
  </sheetViews>
  <sheetFormatPr baseColWidth="10" defaultColWidth="9.109375" defaultRowHeight="13.2" outlineLevelRow="1" x14ac:dyDescent="0.25"/>
  <cols>
    <col min="1" max="1" width="3.33203125" customWidth="1"/>
    <col min="2" max="2" width="17.6640625" bestFit="1" customWidth="1"/>
    <col min="3" max="4" width="3.33203125" bestFit="1" customWidth="1"/>
    <col min="5" max="5" width="3.33203125" customWidth="1"/>
    <col min="6" max="6" width="3.33203125" bestFit="1" customWidth="1"/>
    <col min="7" max="7" width="3.33203125" customWidth="1"/>
    <col min="8" max="8" width="7.33203125" bestFit="1" customWidth="1"/>
    <col min="9" max="9" width="3.33203125" bestFit="1" customWidth="1"/>
    <col min="10" max="10" width="3.33203125" customWidth="1"/>
    <col min="11" max="11" width="17.6640625" bestFit="1" customWidth="1"/>
    <col min="12" max="13" width="3.33203125" bestFit="1" customWidth="1"/>
    <col min="14" max="14" width="3.33203125" customWidth="1"/>
    <col min="15" max="15" width="3.33203125" bestFit="1" customWidth="1"/>
    <col min="16" max="16" width="3.33203125" customWidth="1"/>
    <col min="17" max="17" width="7.33203125" bestFit="1" customWidth="1"/>
    <col min="18" max="18" width="3.33203125" bestFit="1" customWidth="1"/>
    <col min="19" max="19" width="3.33203125" customWidth="1"/>
    <col min="20" max="20" width="17.6640625" customWidth="1"/>
    <col min="21" max="24" width="3.33203125" customWidth="1"/>
    <col min="255" max="255" width="3.33203125" customWidth="1"/>
    <col min="256" max="256" width="17.6640625" bestFit="1" customWidth="1"/>
    <col min="257" max="258" width="3.33203125" bestFit="1" customWidth="1"/>
    <col min="259" max="259" width="3.33203125" customWidth="1"/>
    <col min="260" max="260" width="3.33203125" bestFit="1" customWidth="1"/>
    <col min="261" max="261" width="3.33203125" customWidth="1"/>
    <col min="262" max="262" width="7.33203125" bestFit="1" customWidth="1"/>
    <col min="263" max="264" width="3.33203125" bestFit="1" customWidth="1"/>
    <col min="265" max="265" width="7.109375" customWidth="1"/>
    <col min="266" max="267" width="9.6640625" bestFit="1" customWidth="1"/>
    <col min="511" max="511" width="3.33203125" customWidth="1"/>
    <col min="512" max="512" width="17.6640625" bestFit="1" customWidth="1"/>
    <col min="513" max="514" width="3.33203125" bestFit="1" customWidth="1"/>
    <col min="515" max="515" width="3.33203125" customWidth="1"/>
    <col min="516" max="516" width="3.33203125" bestFit="1" customWidth="1"/>
    <col min="517" max="517" width="3.33203125" customWidth="1"/>
    <col min="518" max="518" width="7.33203125" bestFit="1" customWidth="1"/>
    <col min="519" max="520" width="3.33203125" bestFit="1" customWidth="1"/>
    <col min="521" max="521" width="7.109375" customWidth="1"/>
    <col min="522" max="523" width="9.6640625" bestFit="1" customWidth="1"/>
    <col min="767" max="767" width="3.33203125" customWidth="1"/>
    <col min="768" max="768" width="17.6640625" bestFit="1" customWidth="1"/>
    <col min="769" max="770" width="3.33203125" bestFit="1" customWidth="1"/>
    <col min="771" max="771" width="3.33203125" customWidth="1"/>
    <col min="772" max="772" width="3.33203125" bestFit="1" customWidth="1"/>
    <col min="773" max="773" width="3.33203125" customWidth="1"/>
    <col min="774" max="774" width="7.33203125" bestFit="1" customWidth="1"/>
    <col min="775" max="776" width="3.33203125" bestFit="1" customWidth="1"/>
    <col min="777" max="777" width="7.109375" customWidth="1"/>
    <col min="778" max="779" width="9.6640625" bestFit="1" customWidth="1"/>
    <col min="1023" max="1023" width="3.33203125" customWidth="1"/>
    <col min="1024" max="1024" width="17.6640625" bestFit="1" customWidth="1"/>
    <col min="1025" max="1026" width="3.33203125" bestFit="1" customWidth="1"/>
    <col min="1027" max="1027" width="3.33203125" customWidth="1"/>
    <col min="1028" max="1028" width="3.33203125" bestFit="1" customWidth="1"/>
    <col min="1029" max="1029" width="3.33203125" customWidth="1"/>
    <col min="1030" max="1030" width="7.33203125" bestFit="1" customWidth="1"/>
    <col min="1031" max="1032" width="3.33203125" bestFit="1" customWidth="1"/>
    <col min="1033" max="1033" width="7.109375" customWidth="1"/>
    <col min="1034" max="1035" width="9.6640625" bestFit="1" customWidth="1"/>
    <col min="1279" max="1279" width="3.33203125" customWidth="1"/>
    <col min="1280" max="1280" width="17.6640625" bestFit="1" customWidth="1"/>
    <col min="1281" max="1282" width="3.33203125" bestFit="1" customWidth="1"/>
    <col min="1283" max="1283" width="3.33203125" customWidth="1"/>
    <col min="1284" max="1284" width="3.33203125" bestFit="1" customWidth="1"/>
    <col min="1285" max="1285" width="3.33203125" customWidth="1"/>
    <col min="1286" max="1286" width="7.33203125" bestFit="1" customWidth="1"/>
    <col min="1287" max="1288" width="3.33203125" bestFit="1" customWidth="1"/>
    <col min="1289" max="1289" width="7.109375" customWidth="1"/>
    <col min="1290" max="1291" width="9.6640625" bestFit="1" customWidth="1"/>
    <col min="1535" max="1535" width="3.33203125" customWidth="1"/>
    <col min="1536" max="1536" width="17.6640625" bestFit="1" customWidth="1"/>
    <col min="1537" max="1538" width="3.33203125" bestFit="1" customWidth="1"/>
    <col min="1539" max="1539" width="3.33203125" customWidth="1"/>
    <col min="1540" max="1540" width="3.33203125" bestFit="1" customWidth="1"/>
    <col min="1541" max="1541" width="3.33203125" customWidth="1"/>
    <col min="1542" max="1542" width="7.33203125" bestFit="1" customWidth="1"/>
    <col min="1543" max="1544" width="3.33203125" bestFit="1" customWidth="1"/>
    <col min="1545" max="1545" width="7.109375" customWidth="1"/>
    <col min="1546" max="1547" width="9.6640625" bestFit="1" customWidth="1"/>
    <col min="1791" max="1791" width="3.33203125" customWidth="1"/>
    <col min="1792" max="1792" width="17.6640625" bestFit="1" customWidth="1"/>
    <col min="1793" max="1794" width="3.33203125" bestFit="1" customWidth="1"/>
    <col min="1795" max="1795" width="3.33203125" customWidth="1"/>
    <col min="1796" max="1796" width="3.33203125" bestFit="1" customWidth="1"/>
    <col min="1797" max="1797" width="3.33203125" customWidth="1"/>
    <col min="1798" max="1798" width="7.33203125" bestFit="1" customWidth="1"/>
    <col min="1799" max="1800" width="3.33203125" bestFit="1" customWidth="1"/>
    <col min="1801" max="1801" width="7.109375" customWidth="1"/>
    <col min="1802" max="1803" width="9.6640625" bestFit="1" customWidth="1"/>
    <col min="2047" max="2047" width="3.33203125" customWidth="1"/>
    <col min="2048" max="2048" width="17.6640625" bestFit="1" customWidth="1"/>
    <col min="2049" max="2050" width="3.33203125" bestFit="1" customWidth="1"/>
    <col min="2051" max="2051" width="3.33203125" customWidth="1"/>
    <col min="2052" max="2052" width="3.33203125" bestFit="1" customWidth="1"/>
    <col min="2053" max="2053" width="3.33203125" customWidth="1"/>
    <col min="2054" max="2054" width="7.33203125" bestFit="1" customWidth="1"/>
    <col min="2055" max="2056" width="3.33203125" bestFit="1" customWidth="1"/>
    <col min="2057" max="2057" width="7.109375" customWidth="1"/>
    <col min="2058" max="2059" width="9.6640625" bestFit="1" customWidth="1"/>
    <col min="2303" max="2303" width="3.33203125" customWidth="1"/>
    <col min="2304" max="2304" width="17.6640625" bestFit="1" customWidth="1"/>
    <col min="2305" max="2306" width="3.33203125" bestFit="1" customWidth="1"/>
    <col min="2307" max="2307" width="3.33203125" customWidth="1"/>
    <col min="2308" max="2308" width="3.33203125" bestFit="1" customWidth="1"/>
    <col min="2309" max="2309" width="3.33203125" customWidth="1"/>
    <col min="2310" max="2310" width="7.33203125" bestFit="1" customWidth="1"/>
    <col min="2311" max="2312" width="3.33203125" bestFit="1" customWidth="1"/>
    <col min="2313" max="2313" width="7.109375" customWidth="1"/>
    <col min="2314" max="2315" width="9.6640625" bestFit="1" customWidth="1"/>
    <col min="2559" max="2559" width="3.33203125" customWidth="1"/>
    <col min="2560" max="2560" width="17.6640625" bestFit="1" customWidth="1"/>
    <col min="2561" max="2562" width="3.33203125" bestFit="1" customWidth="1"/>
    <col min="2563" max="2563" width="3.33203125" customWidth="1"/>
    <col min="2564" max="2564" width="3.33203125" bestFit="1" customWidth="1"/>
    <col min="2565" max="2565" width="3.33203125" customWidth="1"/>
    <col min="2566" max="2566" width="7.33203125" bestFit="1" customWidth="1"/>
    <col min="2567" max="2568" width="3.33203125" bestFit="1" customWidth="1"/>
    <col min="2569" max="2569" width="7.109375" customWidth="1"/>
    <col min="2570" max="2571" width="9.6640625" bestFit="1" customWidth="1"/>
    <col min="2815" max="2815" width="3.33203125" customWidth="1"/>
    <col min="2816" max="2816" width="17.6640625" bestFit="1" customWidth="1"/>
    <col min="2817" max="2818" width="3.33203125" bestFit="1" customWidth="1"/>
    <col min="2819" max="2819" width="3.33203125" customWidth="1"/>
    <col min="2820" max="2820" width="3.33203125" bestFit="1" customWidth="1"/>
    <col min="2821" max="2821" width="3.33203125" customWidth="1"/>
    <col min="2822" max="2822" width="7.33203125" bestFit="1" customWidth="1"/>
    <col min="2823" max="2824" width="3.33203125" bestFit="1" customWidth="1"/>
    <col min="2825" max="2825" width="7.109375" customWidth="1"/>
    <col min="2826" max="2827" width="9.6640625" bestFit="1" customWidth="1"/>
    <col min="3071" max="3071" width="3.33203125" customWidth="1"/>
    <col min="3072" max="3072" width="17.6640625" bestFit="1" customWidth="1"/>
    <col min="3073" max="3074" width="3.33203125" bestFit="1" customWidth="1"/>
    <col min="3075" max="3075" width="3.33203125" customWidth="1"/>
    <col min="3076" max="3076" width="3.33203125" bestFit="1" customWidth="1"/>
    <col min="3077" max="3077" width="3.33203125" customWidth="1"/>
    <col min="3078" max="3078" width="7.33203125" bestFit="1" customWidth="1"/>
    <col min="3079" max="3080" width="3.33203125" bestFit="1" customWidth="1"/>
    <col min="3081" max="3081" width="7.109375" customWidth="1"/>
    <col min="3082" max="3083" width="9.6640625" bestFit="1" customWidth="1"/>
    <col min="3327" max="3327" width="3.33203125" customWidth="1"/>
    <col min="3328" max="3328" width="17.6640625" bestFit="1" customWidth="1"/>
    <col min="3329" max="3330" width="3.33203125" bestFit="1" customWidth="1"/>
    <col min="3331" max="3331" width="3.33203125" customWidth="1"/>
    <col min="3332" max="3332" width="3.33203125" bestFit="1" customWidth="1"/>
    <col min="3333" max="3333" width="3.33203125" customWidth="1"/>
    <col min="3334" max="3334" width="7.33203125" bestFit="1" customWidth="1"/>
    <col min="3335" max="3336" width="3.33203125" bestFit="1" customWidth="1"/>
    <col min="3337" max="3337" width="7.109375" customWidth="1"/>
    <col min="3338" max="3339" width="9.6640625" bestFit="1" customWidth="1"/>
    <col min="3583" max="3583" width="3.33203125" customWidth="1"/>
    <col min="3584" max="3584" width="17.6640625" bestFit="1" customWidth="1"/>
    <col min="3585" max="3586" width="3.33203125" bestFit="1" customWidth="1"/>
    <col min="3587" max="3587" width="3.33203125" customWidth="1"/>
    <col min="3588" max="3588" width="3.33203125" bestFit="1" customWidth="1"/>
    <col min="3589" max="3589" width="3.33203125" customWidth="1"/>
    <col min="3590" max="3590" width="7.33203125" bestFit="1" customWidth="1"/>
    <col min="3591" max="3592" width="3.33203125" bestFit="1" customWidth="1"/>
    <col min="3593" max="3593" width="7.109375" customWidth="1"/>
    <col min="3594" max="3595" width="9.6640625" bestFit="1" customWidth="1"/>
    <col min="3839" max="3839" width="3.33203125" customWidth="1"/>
    <col min="3840" max="3840" width="17.6640625" bestFit="1" customWidth="1"/>
    <col min="3841" max="3842" width="3.33203125" bestFit="1" customWidth="1"/>
    <col min="3843" max="3843" width="3.33203125" customWidth="1"/>
    <col min="3844" max="3844" width="3.33203125" bestFit="1" customWidth="1"/>
    <col min="3845" max="3845" width="3.33203125" customWidth="1"/>
    <col min="3846" max="3846" width="7.33203125" bestFit="1" customWidth="1"/>
    <col min="3847" max="3848" width="3.33203125" bestFit="1" customWidth="1"/>
    <col min="3849" max="3849" width="7.109375" customWidth="1"/>
    <col min="3850" max="3851" width="9.6640625" bestFit="1" customWidth="1"/>
    <col min="4095" max="4095" width="3.33203125" customWidth="1"/>
    <col min="4096" max="4096" width="17.6640625" bestFit="1" customWidth="1"/>
    <col min="4097" max="4098" width="3.33203125" bestFit="1" customWidth="1"/>
    <col min="4099" max="4099" width="3.33203125" customWidth="1"/>
    <col min="4100" max="4100" width="3.33203125" bestFit="1" customWidth="1"/>
    <col min="4101" max="4101" width="3.33203125" customWidth="1"/>
    <col min="4102" max="4102" width="7.33203125" bestFit="1" customWidth="1"/>
    <col min="4103" max="4104" width="3.33203125" bestFit="1" customWidth="1"/>
    <col min="4105" max="4105" width="7.109375" customWidth="1"/>
    <col min="4106" max="4107" width="9.6640625" bestFit="1" customWidth="1"/>
    <col min="4351" max="4351" width="3.33203125" customWidth="1"/>
    <col min="4352" max="4352" width="17.6640625" bestFit="1" customWidth="1"/>
    <col min="4353" max="4354" width="3.33203125" bestFit="1" customWidth="1"/>
    <col min="4355" max="4355" width="3.33203125" customWidth="1"/>
    <col min="4356" max="4356" width="3.33203125" bestFit="1" customWidth="1"/>
    <col min="4357" max="4357" width="3.33203125" customWidth="1"/>
    <col min="4358" max="4358" width="7.33203125" bestFit="1" customWidth="1"/>
    <col min="4359" max="4360" width="3.33203125" bestFit="1" customWidth="1"/>
    <col min="4361" max="4361" width="7.109375" customWidth="1"/>
    <col min="4362" max="4363" width="9.6640625" bestFit="1" customWidth="1"/>
    <col min="4607" max="4607" width="3.33203125" customWidth="1"/>
    <col min="4608" max="4608" width="17.6640625" bestFit="1" customWidth="1"/>
    <col min="4609" max="4610" width="3.33203125" bestFit="1" customWidth="1"/>
    <col min="4611" max="4611" width="3.33203125" customWidth="1"/>
    <col min="4612" max="4612" width="3.33203125" bestFit="1" customWidth="1"/>
    <col min="4613" max="4613" width="3.33203125" customWidth="1"/>
    <col min="4614" max="4614" width="7.33203125" bestFit="1" customWidth="1"/>
    <col min="4615" max="4616" width="3.33203125" bestFit="1" customWidth="1"/>
    <col min="4617" max="4617" width="7.109375" customWidth="1"/>
    <col min="4618" max="4619" width="9.6640625" bestFit="1" customWidth="1"/>
    <col min="4863" max="4863" width="3.33203125" customWidth="1"/>
    <col min="4864" max="4864" width="17.6640625" bestFit="1" customWidth="1"/>
    <col min="4865" max="4866" width="3.33203125" bestFit="1" customWidth="1"/>
    <col min="4867" max="4867" width="3.33203125" customWidth="1"/>
    <col min="4868" max="4868" width="3.33203125" bestFit="1" customWidth="1"/>
    <col min="4869" max="4869" width="3.33203125" customWidth="1"/>
    <col min="4870" max="4870" width="7.33203125" bestFit="1" customWidth="1"/>
    <col min="4871" max="4872" width="3.33203125" bestFit="1" customWidth="1"/>
    <col min="4873" max="4873" width="7.109375" customWidth="1"/>
    <col min="4874" max="4875" width="9.6640625" bestFit="1" customWidth="1"/>
    <col min="5119" max="5119" width="3.33203125" customWidth="1"/>
    <col min="5120" max="5120" width="17.6640625" bestFit="1" customWidth="1"/>
    <col min="5121" max="5122" width="3.33203125" bestFit="1" customWidth="1"/>
    <col min="5123" max="5123" width="3.33203125" customWidth="1"/>
    <col min="5124" max="5124" width="3.33203125" bestFit="1" customWidth="1"/>
    <col min="5125" max="5125" width="3.33203125" customWidth="1"/>
    <col min="5126" max="5126" width="7.33203125" bestFit="1" customWidth="1"/>
    <col min="5127" max="5128" width="3.33203125" bestFit="1" customWidth="1"/>
    <col min="5129" max="5129" width="7.109375" customWidth="1"/>
    <col min="5130" max="5131" width="9.6640625" bestFit="1" customWidth="1"/>
    <col min="5375" max="5375" width="3.33203125" customWidth="1"/>
    <col min="5376" max="5376" width="17.6640625" bestFit="1" customWidth="1"/>
    <col min="5377" max="5378" width="3.33203125" bestFit="1" customWidth="1"/>
    <col min="5379" max="5379" width="3.33203125" customWidth="1"/>
    <col min="5380" max="5380" width="3.33203125" bestFit="1" customWidth="1"/>
    <col min="5381" max="5381" width="3.33203125" customWidth="1"/>
    <col min="5382" max="5382" width="7.33203125" bestFit="1" customWidth="1"/>
    <col min="5383" max="5384" width="3.33203125" bestFit="1" customWidth="1"/>
    <col min="5385" max="5385" width="7.109375" customWidth="1"/>
    <col min="5386" max="5387" width="9.6640625" bestFit="1" customWidth="1"/>
    <col min="5631" max="5631" width="3.33203125" customWidth="1"/>
    <col min="5632" max="5632" width="17.6640625" bestFit="1" customWidth="1"/>
    <col min="5633" max="5634" width="3.33203125" bestFit="1" customWidth="1"/>
    <col min="5635" max="5635" width="3.33203125" customWidth="1"/>
    <col min="5636" max="5636" width="3.33203125" bestFit="1" customWidth="1"/>
    <col min="5637" max="5637" width="3.33203125" customWidth="1"/>
    <col min="5638" max="5638" width="7.33203125" bestFit="1" customWidth="1"/>
    <col min="5639" max="5640" width="3.33203125" bestFit="1" customWidth="1"/>
    <col min="5641" max="5641" width="7.109375" customWidth="1"/>
    <col min="5642" max="5643" width="9.6640625" bestFit="1" customWidth="1"/>
    <col min="5887" max="5887" width="3.33203125" customWidth="1"/>
    <col min="5888" max="5888" width="17.6640625" bestFit="1" customWidth="1"/>
    <col min="5889" max="5890" width="3.33203125" bestFit="1" customWidth="1"/>
    <col min="5891" max="5891" width="3.33203125" customWidth="1"/>
    <col min="5892" max="5892" width="3.33203125" bestFit="1" customWidth="1"/>
    <col min="5893" max="5893" width="3.33203125" customWidth="1"/>
    <col min="5894" max="5894" width="7.33203125" bestFit="1" customWidth="1"/>
    <col min="5895" max="5896" width="3.33203125" bestFit="1" customWidth="1"/>
    <col min="5897" max="5897" width="7.109375" customWidth="1"/>
    <col min="5898" max="5899" width="9.6640625" bestFit="1" customWidth="1"/>
    <col min="6143" max="6143" width="3.33203125" customWidth="1"/>
    <col min="6144" max="6144" width="17.6640625" bestFit="1" customWidth="1"/>
    <col min="6145" max="6146" width="3.33203125" bestFit="1" customWidth="1"/>
    <col min="6147" max="6147" width="3.33203125" customWidth="1"/>
    <col min="6148" max="6148" width="3.33203125" bestFit="1" customWidth="1"/>
    <col min="6149" max="6149" width="3.33203125" customWidth="1"/>
    <col min="6150" max="6150" width="7.33203125" bestFit="1" customWidth="1"/>
    <col min="6151" max="6152" width="3.33203125" bestFit="1" customWidth="1"/>
    <col min="6153" max="6153" width="7.109375" customWidth="1"/>
    <col min="6154" max="6155" width="9.6640625" bestFit="1" customWidth="1"/>
    <col min="6399" max="6399" width="3.33203125" customWidth="1"/>
    <col min="6400" max="6400" width="17.6640625" bestFit="1" customWidth="1"/>
    <col min="6401" max="6402" width="3.33203125" bestFit="1" customWidth="1"/>
    <col min="6403" max="6403" width="3.33203125" customWidth="1"/>
    <col min="6404" max="6404" width="3.33203125" bestFit="1" customWidth="1"/>
    <col min="6405" max="6405" width="3.33203125" customWidth="1"/>
    <col min="6406" max="6406" width="7.33203125" bestFit="1" customWidth="1"/>
    <col min="6407" max="6408" width="3.33203125" bestFit="1" customWidth="1"/>
    <col min="6409" max="6409" width="7.109375" customWidth="1"/>
    <col min="6410" max="6411" width="9.6640625" bestFit="1" customWidth="1"/>
    <col min="6655" max="6655" width="3.33203125" customWidth="1"/>
    <col min="6656" max="6656" width="17.6640625" bestFit="1" customWidth="1"/>
    <col min="6657" max="6658" width="3.33203125" bestFit="1" customWidth="1"/>
    <col min="6659" max="6659" width="3.33203125" customWidth="1"/>
    <col min="6660" max="6660" width="3.33203125" bestFit="1" customWidth="1"/>
    <col min="6661" max="6661" width="3.33203125" customWidth="1"/>
    <col min="6662" max="6662" width="7.33203125" bestFit="1" customWidth="1"/>
    <col min="6663" max="6664" width="3.33203125" bestFit="1" customWidth="1"/>
    <col min="6665" max="6665" width="7.109375" customWidth="1"/>
    <col min="6666" max="6667" width="9.6640625" bestFit="1" customWidth="1"/>
    <col min="6911" max="6911" width="3.33203125" customWidth="1"/>
    <col min="6912" max="6912" width="17.6640625" bestFit="1" customWidth="1"/>
    <col min="6913" max="6914" width="3.33203125" bestFit="1" customWidth="1"/>
    <col min="6915" max="6915" width="3.33203125" customWidth="1"/>
    <col min="6916" max="6916" width="3.33203125" bestFit="1" customWidth="1"/>
    <col min="6917" max="6917" width="3.33203125" customWidth="1"/>
    <col min="6918" max="6918" width="7.33203125" bestFit="1" customWidth="1"/>
    <col min="6919" max="6920" width="3.33203125" bestFit="1" customWidth="1"/>
    <col min="6921" max="6921" width="7.109375" customWidth="1"/>
    <col min="6922" max="6923" width="9.6640625" bestFit="1" customWidth="1"/>
    <col min="7167" max="7167" width="3.33203125" customWidth="1"/>
    <col min="7168" max="7168" width="17.6640625" bestFit="1" customWidth="1"/>
    <col min="7169" max="7170" width="3.33203125" bestFit="1" customWidth="1"/>
    <col min="7171" max="7171" width="3.33203125" customWidth="1"/>
    <col min="7172" max="7172" width="3.33203125" bestFit="1" customWidth="1"/>
    <col min="7173" max="7173" width="3.33203125" customWidth="1"/>
    <col min="7174" max="7174" width="7.33203125" bestFit="1" customWidth="1"/>
    <col min="7175" max="7176" width="3.33203125" bestFit="1" customWidth="1"/>
    <col min="7177" max="7177" width="7.109375" customWidth="1"/>
    <col min="7178" max="7179" width="9.6640625" bestFit="1" customWidth="1"/>
    <col min="7423" max="7423" width="3.33203125" customWidth="1"/>
    <col min="7424" max="7424" width="17.6640625" bestFit="1" customWidth="1"/>
    <col min="7425" max="7426" width="3.33203125" bestFit="1" customWidth="1"/>
    <col min="7427" max="7427" width="3.33203125" customWidth="1"/>
    <col min="7428" max="7428" width="3.33203125" bestFit="1" customWidth="1"/>
    <col min="7429" max="7429" width="3.33203125" customWidth="1"/>
    <col min="7430" max="7430" width="7.33203125" bestFit="1" customWidth="1"/>
    <col min="7431" max="7432" width="3.33203125" bestFit="1" customWidth="1"/>
    <col min="7433" max="7433" width="7.109375" customWidth="1"/>
    <col min="7434" max="7435" width="9.6640625" bestFit="1" customWidth="1"/>
    <col min="7679" max="7679" width="3.33203125" customWidth="1"/>
    <col min="7680" max="7680" width="17.6640625" bestFit="1" customWidth="1"/>
    <col min="7681" max="7682" width="3.33203125" bestFit="1" customWidth="1"/>
    <col min="7683" max="7683" width="3.33203125" customWidth="1"/>
    <col min="7684" max="7684" width="3.33203125" bestFit="1" customWidth="1"/>
    <col min="7685" max="7685" width="3.33203125" customWidth="1"/>
    <col min="7686" max="7686" width="7.33203125" bestFit="1" customWidth="1"/>
    <col min="7687" max="7688" width="3.33203125" bestFit="1" customWidth="1"/>
    <col min="7689" max="7689" width="7.109375" customWidth="1"/>
    <col min="7690" max="7691" width="9.6640625" bestFit="1" customWidth="1"/>
    <col min="7935" max="7935" width="3.33203125" customWidth="1"/>
    <col min="7936" max="7936" width="17.6640625" bestFit="1" customWidth="1"/>
    <col min="7937" max="7938" width="3.33203125" bestFit="1" customWidth="1"/>
    <col min="7939" max="7939" width="3.33203125" customWidth="1"/>
    <col min="7940" max="7940" width="3.33203125" bestFit="1" customWidth="1"/>
    <col min="7941" max="7941" width="3.33203125" customWidth="1"/>
    <col min="7942" max="7942" width="7.33203125" bestFit="1" customWidth="1"/>
    <col min="7943" max="7944" width="3.33203125" bestFit="1" customWidth="1"/>
    <col min="7945" max="7945" width="7.109375" customWidth="1"/>
    <col min="7946" max="7947" width="9.6640625" bestFit="1" customWidth="1"/>
    <col min="8191" max="8191" width="3.33203125" customWidth="1"/>
    <col min="8192" max="8192" width="17.6640625" bestFit="1" customWidth="1"/>
    <col min="8193" max="8194" width="3.33203125" bestFit="1" customWidth="1"/>
    <col min="8195" max="8195" width="3.33203125" customWidth="1"/>
    <col min="8196" max="8196" width="3.33203125" bestFit="1" customWidth="1"/>
    <col min="8197" max="8197" width="3.33203125" customWidth="1"/>
    <col min="8198" max="8198" width="7.33203125" bestFit="1" customWidth="1"/>
    <col min="8199" max="8200" width="3.33203125" bestFit="1" customWidth="1"/>
    <col min="8201" max="8201" width="7.109375" customWidth="1"/>
    <col min="8202" max="8203" width="9.6640625" bestFit="1" customWidth="1"/>
    <col min="8447" max="8447" width="3.33203125" customWidth="1"/>
    <col min="8448" max="8448" width="17.6640625" bestFit="1" customWidth="1"/>
    <col min="8449" max="8450" width="3.33203125" bestFit="1" customWidth="1"/>
    <col min="8451" max="8451" width="3.33203125" customWidth="1"/>
    <col min="8452" max="8452" width="3.33203125" bestFit="1" customWidth="1"/>
    <col min="8453" max="8453" width="3.33203125" customWidth="1"/>
    <col min="8454" max="8454" width="7.33203125" bestFit="1" customWidth="1"/>
    <col min="8455" max="8456" width="3.33203125" bestFit="1" customWidth="1"/>
    <col min="8457" max="8457" width="7.109375" customWidth="1"/>
    <col min="8458" max="8459" width="9.6640625" bestFit="1" customWidth="1"/>
    <col min="8703" max="8703" width="3.33203125" customWidth="1"/>
    <col min="8704" max="8704" width="17.6640625" bestFit="1" customWidth="1"/>
    <col min="8705" max="8706" width="3.33203125" bestFit="1" customWidth="1"/>
    <col min="8707" max="8707" width="3.33203125" customWidth="1"/>
    <col min="8708" max="8708" width="3.33203125" bestFit="1" customWidth="1"/>
    <col min="8709" max="8709" width="3.33203125" customWidth="1"/>
    <col min="8710" max="8710" width="7.33203125" bestFit="1" customWidth="1"/>
    <col min="8711" max="8712" width="3.33203125" bestFit="1" customWidth="1"/>
    <col min="8713" max="8713" width="7.109375" customWidth="1"/>
    <col min="8714" max="8715" width="9.6640625" bestFit="1" customWidth="1"/>
    <col min="8959" max="8959" width="3.33203125" customWidth="1"/>
    <col min="8960" max="8960" width="17.6640625" bestFit="1" customWidth="1"/>
    <col min="8961" max="8962" width="3.33203125" bestFit="1" customWidth="1"/>
    <col min="8963" max="8963" width="3.33203125" customWidth="1"/>
    <col min="8964" max="8964" width="3.33203125" bestFit="1" customWidth="1"/>
    <col min="8965" max="8965" width="3.33203125" customWidth="1"/>
    <col min="8966" max="8966" width="7.33203125" bestFit="1" customWidth="1"/>
    <col min="8967" max="8968" width="3.33203125" bestFit="1" customWidth="1"/>
    <col min="8969" max="8969" width="7.109375" customWidth="1"/>
    <col min="8970" max="8971" width="9.6640625" bestFit="1" customWidth="1"/>
    <col min="9215" max="9215" width="3.33203125" customWidth="1"/>
    <col min="9216" max="9216" width="17.6640625" bestFit="1" customWidth="1"/>
    <col min="9217" max="9218" width="3.33203125" bestFit="1" customWidth="1"/>
    <col min="9219" max="9219" width="3.33203125" customWidth="1"/>
    <col min="9220" max="9220" width="3.33203125" bestFit="1" customWidth="1"/>
    <col min="9221" max="9221" width="3.33203125" customWidth="1"/>
    <col min="9222" max="9222" width="7.33203125" bestFit="1" customWidth="1"/>
    <col min="9223" max="9224" width="3.33203125" bestFit="1" customWidth="1"/>
    <col min="9225" max="9225" width="7.109375" customWidth="1"/>
    <col min="9226" max="9227" width="9.6640625" bestFit="1" customWidth="1"/>
    <col min="9471" max="9471" width="3.33203125" customWidth="1"/>
    <col min="9472" max="9472" width="17.6640625" bestFit="1" customWidth="1"/>
    <col min="9473" max="9474" width="3.33203125" bestFit="1" customWidth="1"/>
    <col min="9475" max="9475" width="3.33203125" customWidth="1"/>
    <col min="9476" max="9476" width="3.33203125" bestFit="1" customWidth="1"/>
    <col min="9477" max="9477" width="3.33203125" customWidth="1"/>
    <col min="9478" max="9478" width="7.33203125" bestFit="1" customWidth="1"/>
    <col min="9479" max="9480" width="3.33203125" bestFit="1" customWidth="1"/>
    <col min="9481" max="9481" width="7.109375" customWidth="1"/>
    <col min="9482" max="9483" width="9.6640625" bestFit="1" customWidth="1"/>
    <col min="9727" max="9727" width="3.33203125" customWidth="1"/>
    <col min="9728" max="9728" width="17.6640625" bestFit="1" customWidth="1"/>
    <col min="9729" max="9730" width="3.33203125" bestFit="1" customWidth="1"/>
    <col min="9731" max="9731" width="3.33203125" customWidth="1"/>
    <col min="9732" max="9732" width="3.33203125" bestFit="1" customWidth="1"/>
    <col min="9733" max="9733" width="3.33203125" customWidth="1"/>
    <col min="9734" max="9734" width="7.33203125" bestFit="1" customWidth="1"/>
    <col min="9735" max="9736" width="3.33203125" bestFit="1" customWidth="1"/>
    <col min="9737" max="9737" width="7.109375" customWidth="1"/>
    <col min="9738" max="9739" width="9.6640625" bestFit="1" customWidth="1"/>
    <col min="9983" max="9983" width="3.33203125" customWidth="1"/>
    <col min="9984" max="9984" width="17.6640625" bestFit="1" customWidth="1"/>
    <col min="9985" max="9986" width="3.33203125" bestFit="1" customWidth="1"/>
    <col min="9987" max="9987" width="3.33203125" customWidth="1"/>
    <col min="9988" max="9988" width="3.33203125" bestFit="1" customWidth="1"/>
    <col min="9989" max="9989" width="3.33203125" customWidth="1"/>
    <col min="9990" max="9990" width="7.33203125" bestFit="1" customWidth="1"/>
    <col min="9991" max="9992" width="3.33203125" bestFit="1" customWidth="1"/>
    <col min="9993" max="9993" width="7.109375" customWidth="1"/>
    <col min="9994" max="9995" width="9.6640625" bestFit="1" customWidth="1"/>
    <col min="10239" max="10239" width="3.33203125" customWidth="1"/>
    <col min="10240" max="10240" width="17.6640625" bestFit="1" customWidth="1"/>
    <col min="10241" max="10242" width="3.33203125" bestFit="1" customWidth="1"/>
    <col min="10243" max="10243" width="3.33203125" customWidth="1"/>
    <col min="10244" max="10244" width="3.33203125" bestFit="1" customWidth="1"/>
    <col min="10245" max="10245" width="3.33203125" customWidth="1"/>
    <col min="10246" max="10246" width="7.33203125" bestFit="1" customWidth="1"/>
    <col min="10247" max="10248" width="3.33203125" bestFit="1" customWidth="1"/>
    <col min="10249" max="10249" width="7.109375" customWidth="1"/>
    <col min="10250" max="10251" width="9.6640625" bestFit="1" customWidth="1"/>
    <col min="10495" max="10495" width="3.33203125" customWidth="1"/>
    <col min="10496" max="10496" width="17.6640625" bestFit="1" customWidth="1"/>
    <col min="10497" max="10498" width="3.33203125" bestFit="1" customWidth="1"/>
    <col min="10499" max="10499" width="3.33203125" customWidth="1"/>
    <col min="10500" max="10500" width="3.33203125" bestFit="1" customWidth="1"/>
    <col min="10501" max="10501" width="3.33203125" customWidth="1"/>
    <col min="10502" max="10502" width="7.33203125" bestFit="1" customWidth="1"/>
    <col min="10503" max="10504" width="3.33203125" bestFit="1" customWidth="1"/>
    <col min="10505" max="10505" width="7.109375" customWidth="1"/>
    <col min="10506" max="10507" width="9.6640625" bestFit="1" customWidth="1"/>
    <col min="10751" max="10751" width="3.33203125" customWidth="1"/>
    <col min="10752" max="10752" width="17.6640625" bestFit="1" customWidth="1"/>
    <col min="10753" max="10754" width="3.33203125" bestFit="1" customWidth="1"/>
    <col min="10755" max="10755" width="3.33203125" customWidth="1"/>
    <col min="10756" max="10756" width="3.33203125" bestFit="1" customWidth="1"/>
    <col min="10757" max="10757" width="3.33203125" customWidth="1"/>
    <col min="10758" max="10758" width="7.33203125" bestFit="1" customWidth="1"/>
    <col min="10759" max="10760" width="3.33203125" bestFit="1" customWidth="1"/>
    <col min="10761" max="10761" width="7.109375" customWidth="1"/>
    <col min="10762" max="10763" width="9.6640625" bestFit="1" customWidth="1"/>
    <col min="11007" max="11007" width="3.33203125" customWidth="1"/>
    <col min="11008" max="11008" width="17.6640625" bestFit="1" customWidth="1"/>
    <col min="11009" max="11010" width="3.33203125" bestFit="1" customWidth="1"/>
    <col min="11011" max="11011" width="3.33203125" customWidth="1"/>
    <col min="11012" max="11012" width="3.33203125" bestFit="1" customWidth="1"/>
    <col min="11013" max="11013" width="3.33203125" customWidth="1"/>
    <col min="11014" max="11014" width="7.33203125" bestFit="1" customWidth="1"/>
    <col min="11015" max="11016" width="3.33203125" bestFit="1" customWidth="1"/>
    <col min="11017" max="11017" width="7.109375" customWidth="1"/>
    <col min="11018" max="11019" width="9.6640625" bestFit="1" customWidth="1"/>
    <col min="11263" max="11263" width="3.33203125" customWidth="1"/>
    <col min="11264" max="11264" width="17.6640625" bestFit="1" customWidth="1"/>
    <col min="11265" max="11266" width="3.33203125" bestFit="1" customWidth="1"/>
    <col min="11267" max="11267" width="3.33203125" customWidth="1"/>
    <col min="11268" max="11268" width="3.33203125" bestFit="1" customWidth="1"/>
    <col min="11269" max="11269" width="3.33203125" customWidth="1"/>
    <col min="11270" max="11270" width="7.33203125" bestFit="1" customWidth="1"/>
    <col min="11271" max="11272" width="3.33203125" bestFit="1" customWidth="1"/>
    <col min="11273" max="11273" width="7.109375" customWidth="1"/>
    <col min="11274" max="11275" width="9.6640625" bestFit="1" customWidth="1"/>
    <col min="11519" max="11519" width="3.33203125" customWidth="1"/>
    <col min="11520" max="11520" width="17.6640625" bestFit="1" customWidth="1"/>
    <col min="11521" max="11522" width="3.33203125" bestFit="1" customWidth="1"/>
    <col min="11523" max="11523" width="3.33203125" customWidth="1"/>
    <col min="11524" max="11524" width="3.33203125" bestFit="1" customWidth="1"/>
    <col min="11525" max="11525" width="3.33203125" customWidth="1"/>
    <col min="11526" max="11526" width="7.33203125" bestFit="1" customWidth="1"/>
    <col min="11527" max="11528" width="3.33203125" bestFit="1" customWidth="1"/>
    <col min="11529" max="11529" width="7.109375" customWidth="1"/>
    <col min="11530" max="11531" width="9.6640625" bestFit="1" customWidth="1"/>
    <col min="11775" max="11775" width="3.33203125" customWidth="1"/>
    <col min="11776" max="11776" width="17.6640625" bestFit="1" customWidth="1"/>
    <col min="11777" max="11778" width="3.33203125" bestFit="1" customWidth="1"/>
    <col min="11779" max="11779" width="3.33203125" customWidth="1"/>
    <col min="11780" max="11780" width="3.33203125" bestFit="1" customWidth="1"/>
    <col min="11781" max="11781" width="3.33203125" customWidth="1"/>
    <col min="11782" max="11782" width="7.33203125" bestFit="1" customWidth="1"/>
    <col min="11783" max="11784" width="3.33203125" bestFit="1" customWidth="1"/>
    <col min="11785" max="11785" width="7.109375" customWidth="1"/>
    <col min="11786" max="11787" width="9.6640625" bestFit="1" customWidth="1"/>
    <col min="12031" max="12031" width="3.33203125" customWidth="1"/>
    <col min="12032" max="12032" width="17.6640625" bestFit="1" customWidth="1"/>
    <col min="12033" max="12034" width="3.33203125" bestFit="1" customWidth="1"/>
    <col min="12035" max="12035" width="3.33203125" customWidth="1"/>
    <col min="12036" max="12036" width="3.33203125" bestFit="1" customWidth="1"/>
    <col min="12037" max="12037" width="3.33203125" customWidth="1"/>
    <col min="12038" max="12038" width="7.33203125" bestFit="1" customWidth="1"/>
    <col min="12039" max="12040" width="3.33203125" bestFit="1" customWidth="1"/>
    <col min="12041" max="12041" width="7.109375" customWidth="1"/>
    <col min="12042" max="12043" width="9.6640625" bestFit="1" customWidth="1"/>
    <col min="12287" max="12287" width="3.33203125" customWidth="1"/>
    <col min="12288" max="12288" width="17.6640625" bestFit="1" customWidth="1"/>
    <col min="12289" max="12290" width="3.33203125" bestFit="1" customWidth="1"/>
    <col min="12291" max="12291" width="3.33203125" customWidth="1"/>
    <col min="12292" max="12292" width="3.33203125" bestFit="1" customWidth="1"/>
    <col min="12293" max="12293" width="3.33203125" customWidth="1"/>
    <col min="12294" max="12294" width="7.33203125" bestFit="1" customWidth="1"/>
    <col min="12295" max="12296" width="3.33203125" bestFit="1" customWidth="1"/>
    <col min="12297" max="12297" width="7.109375" customWidth="1"/>
    <col min="12298" max="12299" width="9.6640625" bestFit="1" customWidth="1"/>
    <col min="12543" max="12543" width="3.33203125" customWidth="1"/>
    <col min="12544" max="12544" width="17.6640625" bestFit="1" customWidth="1"/>
    <col min="12545" max="12546" width="3.33203125" bestFit="1" customWidth="1"/>
    <col min="12547" max="12547" width="3.33203125" customWidth="1"/>
    <col min="12548" max="12548" width="3.33203125" bestFit="1" customWidth="1"/>
    <col min="12549" max="12549" width="3.33203125" customWidth="1"/>
    <col min="12550" max="12550" width="7.33203125" bestFit="1" customWidth="1"/>
    <col min="12551" max="12552" width="3.33203125" bestFit="1" customWidth="1"/>
    <col min="12553" max="12553" width="7.109375" customWidth="1"/>
    <col min="12554" max="12555" width="9.6640625" bestFit="1" customWidth="1"/>
    <col min="12799" max="12799" width="3.33203125" customWidth="1"/>
    <col min="12800" max="12800" width="17.6640625" bestFit="1" customWidth="1"/>
    <col min="12801" max="12802" width="3.33203125" bestFit="1" customWidth="1"/>
    <col min="12803" max="12803" width="3.33203125" customWidth="1"/>
    <col min="12804" max="12804" width="3.33203125" bestFit="1" customWidth="1"/>
    <col min="12805" max="12805" width="3.33203125" customWidth="1"/>
    <col min="12806" max="12806" width="7.33203125" bestFit="1" customWidth="1"/>
    <col min="12807" max="12808" width="3.33203125" bestFit="1" customWidth="1"/>
    <col min="12809" max="12809" width="7.109375" customWidth="1"/>
    <col min="12810" max="12811" width="9.6640625" bestFit="1" customWidth="1"/>
    <col min="13055" max="13055" width="3.33203125" customWidth="1"/>
    <col min="13056" max="13056" width="17.6640625" bestFit="1" customWidth="1"/>
    <col min="13057" max="13058" width="3.33203125" bestFit="1" customWidth="1"/>
    <col min="13059" max="13059" width="3.33203125" customWidth="1"/>
    <col min="13060" max="13060" width="3.33203125" bestFit="1" customWidth="1"/>
    <col min="13061" max="13061" width="3.33203125" customWidth="1"/>
    <col min="13062" max="13062" width="7.33203125" bestFit="1" customWidth="1"/>
    <col min="13063" max="13064" width="3.33203125" bestFit="1" customWidth="1"/>
    <col min="13065" max="13065" width="7.109375" customWidth="1"/>
    <col min="13066" max="13067" width="9.6640625" bestFit="1" customWidth="1"/>
    <col min="13311" max="13311" width="3.33203125" customWidth="1"/>
    <col min="13312" max="13312" width="17.6640625" bestFit="1" customWidth="1"/>
    <col min="13313" max="13314" width="3.33203125" bestFit="1" customWidth="1"/>
    <col min="13315" max="13315" width="3.33203125" customWidth="1"/>
    <col min="13316" max="13316" width="3.33203125" bestFit="1" customWidth="1"/>
    <col min="13317" max="13317" width="3.33203125" customWidth="1"/>
    <col min="13318" max="13318" width="7.33203125" bestFit="1" customWidth="1"/>
    <col min="13319" max="13320" width="3.33203125" bestFit="1" customWidth="1"/>
    <col min="13321" max="13321" width="7.109375" customWidth="1"/>
    <col min="13322" max="13323" width="9.6640625" bestFit="1" customWidth="1"/>
    <col min="13567" max="13567" width="3.33203125" customWidth="1"/>
    <col min="13568" max="13568" width="17.6640625" bestFit="1" customWidth="1"/>
    <col min="13569" max="13570" width="3.33203125" bestFit="1" customWidth="1"/>
    <col min="13571" max="13571" width="3.33203125" customWidth="1"/>
    <col min="13572" max="13572" width="3.33203125" bestFit="1" customWidth="1"/>
    <col min="13573" max="13573" width="3.33203125" customWidth="1"/>
    <col min="13574" max="13574" width="7.33203125" bestFit="1" customWidth="1"/>
    <col min="13575" max="13576" width="3.33203125" bestFit="1" customWidth="1"/>
    <col min="13577" max="13577" width="7.109375" customWidth="1"/>
    <col min="13578" max="13579" width="9.6640625" bestFit="1" customWidth="1"/>
    <col min="13823" max="13823" width="3.33203125" customWidth="1"/>
    <col min="13824" max="13824" width="17.6640625" bestFit="1" customWidth="1"/>
    <col min="13825" max="13826" width="3.33203125" bestFit="1" customWidth="1"/>
    <col min="13827" max="13827" width="3.33203125" customWidth="1"/>
    <col min="13828" max="13828" width="3.33203125" bestFit="1" customWidth="1"/>
    <col min="13829" max="13829" width="3.33203125" customWidth="1"/>
    <col min="13830" max="13830" width="7.33203125" bestFit="1" customWidth="1"/>
    <col min="13831" max="13832" width="3.33203125" bestFit="1" customWidth="1"/>
    <col min="13833" max="13833" width="7.109375" customWidth="1"/>
    <col min="13834" max="13835" width="9.6640625" bestFit="1" customWidth="1"/>
    <col min="14079" max="14079" width="3.33203125" customWidth="1"/>
    <col min="14080" max="14080" width="17.6640625" bestFit="1" customWidth="1"/>
    <col min="14081" max="14082" width="3.33203125" bestFit="1" customWidth="1"/>
    <col min="14083" max="14083" width="3.33203125" customWidth="1"/>
    <col min="14084" max="14084" width="3.33203125" bestFit="1" customWidth="1"/>
    <col min="14085" max="14085" width="3.33203125" customWidth="1"/>
    <col min="14086" max="14086" width="7.33203125" bestFit="1" customWidth="1"/>
    <col min="14087" max="14088" width="3.33203125" bestFit="1" customWidth="1"/>
    <col min="14089" max="14089" width="7.109375" customWidth="1"/>
    <col min="14090" max="14091" width="9.6640625" bestFit="1" customWidth="1"/>
    <col min="14335" max="14335" width="3.33203125" customWidth="1"/>
    <col min="14336" max="14336" width="17.6640625" bestFit="1" customWidth="1"/>
    <col min="14337" max="14338" width="3.33203125" bestFit="1" customWidth="1"/>
    <col min="14339" max="14339" width="3.33203125" customWidth="1"/>
    <col min="14340" max="14340" width="3.33203125" bestFit="1" customWidth="1"/>
    <col min="14341" max="14341" width="3.33203125" customWidth="1"/>
    <col min="14342" max="14342" width="7.33203125" bestFit="1" customWidth="1"/>
    <col min="14343" max="14344" width="3.33203125" bestFit="1" customWidth="1"/>
    <col min="14345" max="14345" width="7.109375" customWidth="1"/>
    <col min="14346" max="14347" width="9.6640625" bestFit="1" customWidth="1"/>
    <col min="14591" max="14591" width="3.33203125" customWidth="1"/>
    <col min="14592" max="14592" width="17.6640625" bestFit="1" customWidth="1"/>
    <col min="14593" max="14594" width="3.33203125" bestFit="1" customWidth="1"/>
    <col min="14595" max="14595" width="3.33203125" customWidth="1"/>
    <col min="14596" max="14596" width="3.33203125" bestFit="1" customWidth="1"/>
    <col min="14597" max="14597" width="3.33203125" customWidth="1"/>
    <col min="14598" max="14598" width="7.33203125" bestFit="1" customWidth="1"/>
    <col min="14599" max="14600" width="3.33203125" bestFit="1" customWidth="1"/>
    <col min="14601" max="14601" width="7.109375" customWidth="1"/>
    <col min="14602" max="14603" width="9.6640625" bestFit="1" customWidth="1"/>
    <col min="14847" max="14847" width="3.33203125" customWidth="1"/>
    <col min="14848" max="14848" width="17.6640625" bestFit="1" customWidth="1"/>
    <col min="14849" max="14850" width="3.33203125" bestFit="1" customWidth="1"/>
    <col min="14851" max="14851" width="3.33203125" customWidth="1"/>
    <col min="14852" max="14852" width="3.33203125" bestFit="1" customWidth="1"/>
    <col min="14853" max="14853" width="3.33203125" customWidth="1"/>
    <col min="14854" max="14854" width="7.33203125" bestFit="1" customWidth="1"/>
    <col min="14855" max="14856" width="3.33203125" bestFit="1" customWidth="1"/>
    <col min="14857" max="14857" width="7.109375" customWidth="1"/>
    <col min="14858" max="14859" width="9.6640625" bestFit="1" customWidth="1"/>
    <col min="15103" max="15103" width="3.33203125" customWidth="1"/>
    <col min="15104" max="15104" width="17.6640625" bestFit="1" customWidth="1"/>
    <col min="15105" max="15106" width="3.33203125" bestFit="1" customWidth="1"/>
    <col min="15107" max="15107" width="3.33203125" customWidth="1"/>
    <col min="15108" max="15108" width="3.33203125" bestFit="1" customWidth="1"/>
    <col min="15109" max="15109" width="3.33203125" customWidth="1"/>
    <col min="15110" max="15110" width="7.33203125" bestFit="1" customWidth="1"/>
    <col min="15111" max="15112" width="3.33203125" bestFit="1" customWidth="1"/>
    <col min="15113" max="15113" width="7.109375" customWidth="1"/>
    <col min="15114" max="15115" width="9.6640625" bestFit="1" customWidth="1"/>
    <col min="15359" max="15359" width="3.33203125" customWidth="1"/>
    <col min="15360" max="15360" width="17.6640625" bestFit="1" customWidth="1"/>
    <col min="15361" max="15362" width="3.33203125" bestFit="1" customWidth="1"/>
    <col min="15363" max="15363" width="3.33203125" customWidth="1"/>
    <col min="15364" max="15364" width="3.33203125" bestFit="1" customWidth="1"/>
    <col min="15365" max="15365" width="3.33203125" customWidth="1"/>
    <col min="15366" max="15366" width="7.33203125" bestFit="1" customWidth="1"/>
    <col min="15367" max="15368" width="3.33203125" bestFit="1" customWidth="1"/>
    <col min="15369" max="15369" width="7.109375" customWidth="1"/>
    <col min="15370" max="15371" width="9.6640625" bestFit="1" customWidth="1"/>
    <col min="15615" max="15615" width="3.33203125" customWidth="1"/>
    <col min="15616" max="15616" width="17.6640625" bestFit="1" customWidth="1"/>
    <col min="15617" max="15618" width="3.33203125" bestFit="1" customWidth="1"/>
    <col min="15619" max="15619" width="3.33203125" customWidth="1"/>
    <col min="15620" max="15620" width="3.33203125" bestFit="1" customWidth="1"/>
    <col min="15621" max="15621" width="3.33203125" customWidth="1"/>
    <col min="15622" max="15622" width="7.33203125" bestFit="1" customWidth="1"/>
    <col min="15623" max="15624" width="3.33203125" bestFit="1" customWidth="1"/>
    <col min="15625" max="15625" width="7.109375" customWidth="1"/>
    <col min="15626" max="15627" width="9.6640625" bestFit="1" customWidth="1"/>
    <col min="15871" max="15871" width="3.33203125" customWidth="1"/>
    <col min="15872" max="15872" width="17.6640625" bestFit="1" customWidth="1"/>
    <col min="15873" max="15874" width="3.33203125" bestFit="1" customWidth="1"/>
    <col min="15875" max="15875" width="3.33203125" customWidth="1"/>
    <col min="15876" max="15876" width="3.33203125" bestFit="1" customWidth="1"/>
    <col min="15877" max="15877" width="3.33203125" customWidth="1"/>
    <col min="15878" max="15878" width="7.33203125" bestFit="1" customWidth="1"/>
    <col min="15879" max="15880" width="3.33203125" bestFit="1" customWidth="1"/>
    <col min="15881" max="15881" width="7.109375" customWidth="1"/>
    <col min="15882" max="15883" width="9.6640625" bestFit="1" customWidth="1"/>
    <col min="16127" max="16127" width="3.33203125" customWidth="1"/>
    <col min="16128" max="16128" width="17.6640625" bestFit="1" customWidth="1"/>
    <col min="16129" max="16130" width="3.33203125" bestFit="1" customWidth="1"/>
    <col min="16131" max="16131" width="3.33203125" customWidth="1"/>
    <col min="16132" max="16132" width="3.33203125" bestFit="1" customWidth="1"/>
    <col min="16133" max="16133" width="3.33203125" customWidth="1"/>
    <col min="16134" max="16134" width="7.33203125" bestFit="1" customWidth="1"/>
    <col min="16135" max="16136" width="3.33203125" bestFit="1" customWidth="1"/>
    <col min="16137" max="16137" width="7.109375" customWidth="1"/>
    <col min="16138" max="16139" width="9.6640625" bestFit="1" customWidth="1"/>
  </cols>
  <sheetData>
    <row r="1" spans="1:24" x14ac:dyDescent="0.25">
      <c r="B1" s="34" t="s">
        <v>454</v>
      </c>
      <c r="C1" s="150"/>
      <c r="D1" s="150"/>
      <c r="E1" s="150"/>
      <c r="F1" s="150"/>
      <c r="G1" s="150"/>
      <c r="H1" s="150"/>
      <c r="I1" s="150"/>
      <c r="J1" s="150"/>
      <c r="K1" s="34" t="s">
        <v>455</v>
      </c>
      <c r="L1" s="150"/>
      <c r="M1" s="150"/>
      <c r="N1" s="150"/>
      <c r="O1" s="150"/>
      <c r="P1" s="150"/>
      <c r="Q1" s="150"/>
      <c r="R1" s="150"/>
      <c r="S1" s="150"/>
      <c r="T1" s="34" t="s">
        <v>456</v>
      </c>
    </row>
    <row r="2" spans="1:24" x14ac:dyDescent="0.25">
      <c r="B2" s="72" t="s">
        <v>78</v>
      </c>
      <c r="K2" s="72" t="s">
        <v>78</v>
      </c>
      <c r="T2" s="72" t="s">
        <v>78</v>
      </c>
    </row>
    <row r="3" spans="1:24" x14ac:dyDescent="0.25">
      <c r="A3" t="e">
        <f t="shared" ref="A3:A8" si="0">RANK(C3,C$3:C$8)</f>
        <v>#DIV/0!</v>
      </c>
      <c r="B3" s="287" t="str">
        <f>'Résultats à 6'!A4</f>
        <v>Equipe 1</v>
      </c>
      <c r="C3" s="476" t="e">
        <f>G11</f>
        <v>#DIV/0!</v>
      </c>
      <c r="D3" s="477"/>
      <c r="E3" s="475" t="e">
        <f t="shared" ref="E3:E8" si="1">C3</f>
        <v>#DIV/0!</v>
      </c>
      <c r="F3" s="475"/>
      <c r="J3" t="e">
        <f t="shared" ref="J3:J8" si="2">RANK(L3,L$3:L$8)</f>
        <v>#DIV/0!</v>
      </c>
      <c r="K3" s="287" t="str">
        <f t="shared" ref="K3:K8" si="3">B3</f>
        <v>Equipe 1</v>
      </c>
      <c r="L3" s="476" t="e">
        <f>P11</f>
        <v>#DIV/0!</v>
      </c>
      <c r="M3" s="477"/>
      <c r="N3" s="475" t="e">
        <f t="shared" ref="N3:N8" si="4">L3</f>
        <v>#DIV/0!</v>
      </c>
      <c r="O3" s="475"/>
      <c r="S3" t="e">
        <f t="shared" ref="S3:S8" si="5">RANK(U3,U$3:U$8)</f>
        <v>#DIV/0!</v>
      </c>
      <c r="T3" s="287" t="str">
        <f t="shared" ref="T3:T8" si="6">K3</f>
        <v>Equipe 1</v>
      </c>
      <c r="U3" s="476" t="e">
        <f t="shared" ref="U3:U8" si="7">(L3+C3)/2</f>
        <v>#DIV/0!</v>
      </c>
      <c r="V3" s="477"/>
      <c r="W3" s="475" t="e">
        <f t="shared" ref="W3:W8" si="8">N3+E3</f>
        <v>#DIV/0!</v>
      </c>
      <c r="X3" s="475"/>
    </row>
    <row r="4" spans="1:24" x14ac:dyDescent="0.25">
      <c r="A4" t="e">
        <f t="shared" si="0"/>
        <v>#DIV/0!</v>
      </c>
      <c r="B4" s="287" t="str">
        <f>'Résultats à 6'!A5</f>
        <v>Equipe 2</v>
      </c>
      <c r="C4" s="476" t="e">
        <f>G22</f>
        <v>#DIV/0!</v>
      </c>
      <c r="D4" s="477"/>
      <c r="E4" s="475" t="e">
        <f t="shared" si="1"/>
        <v>#DIV/0!</v>
      </c>
      <c r="F4" s="475"/>
      <c r="J4" t="e">
        <f t="shared" si="2"/>
        <v>#DIV/0!</v>
      </c>
      <c r="K4" s="287" t="str">
        <f t="shared" si="3"/>
        <v>Equipe 2</v>
      </c>
      <c r="L4" s="476" t="e">
        <f>P22</f>
        <v>#DIV/0!</v>
      </c>
      <c r="M4" s="477"/>
      <c r="N4" s="475" t="e">
        <f t="shared" si="4"/>
        <v>#DIV/0!</v>
      </c>
      <c r="O4" s="475"/>
      <c r="S4" t="e">
        <f t="shared" si="5"/>
        <v>#DIV/0!</v>
      </c>
      <c r="T4" s="287" t="str">
        <f t="shared" si="6"/>
        <v>Equipe 2</v>
      </c>
      <c r="U4" s="476" t="e">
        <f t="shared" si="7"/>
        <v>#DIV/0!</v>
      </c>
      <c r="V4" s="477"/>
      <c r="W4" s="475" t="e">
        <f t="shared" si="8"/>
        <v>#DIV/0!</v>
      </c>
      <c r="X4" s="475"/>
    </row>
    <row r="5" spans="1:24" x14ac:dyDescent="0.25">
      <c r="A5" t="e">
        <f t="shared" si="0"/>
        <v>#DIV/0!</v>
      </c>
      <c r="B5" s="287" t="str">
        <f>'Résultats à 6'!A6</f>
        <v>Equipe 3</v>
      </c>
      <c r="C5" s="476" t="e">
        <f>G33</f>
        <v>#DIV/0!</v>
      </c>
      <c r="D5" s="477"/>
      <c r="E5" s="475" t="e">
        <f t="shared" si="1"/>
        <v>#DIV/0!</v>
      </c>
      <c r="F5" s="475"/>
      <c r="J5" t="e">
        <f t="shared" si="2"/>
        <v>#DIV/0!</v>
      </c>
      <c r="K5" s="287" t="str">
        <f t="shared" si="3"/>
        <v>Equipe 3</v>
      </c>
      <c r="L5" s="476" t="e">
        <f>P33</f>
        <v>#DIV/0!</v>
      </c>
      <c r="M5" s="477"/>
      <c r="N5" s="475" t="e">
        <f t="shared" si="4"/>
        <v>#DIV/0!</v>
      </c>
      <c r="O5" s="475"/>
      <c r="S5" t="e">
        <f t="shared" si="5"/>
        <v>#DIV/0!</v>
      </c>
      <c r="T5" s="287" t="str">
        <f t="shared" si="6"/>
        <v>Equipe 3</v>
      </c>
      <c r="U5" s="476" t="e">
        <f t="shared" si="7"/>
        <v>#DIV/0!</v>
      </c>
      <c r="V5" s="477"/>
      <c r="W5" s="475" t="e">
        <f t="shared" si="8"/>
        <v>#DIV/0!</v>
      </c>
      <c r="X5" s="475"/>
    </row>
    <row r="6" spans="1:24" x14ac:dyDescent="0.25">
      <c r="A6" t="e">
        <f t="shared" si="0"/>
        <v>#DIV/0!</v>
      </c>
      <c r="B6" s="287" t="str">
        <f>'Résultats à 6'!A7</f>
        <v>Equipe 4</v>
      </c>
      <c r="C6" s="476" t="e">
        <f>G44</f>
        <v>#DIV/0!</v>
      </c>
      <c r="D6" s="477"/>
      <c r="E6" s="475" t="e">
        <f t="shared" si="1"/>
        <v>#DIV/0!</v>
      </c>
      <c r="F6" s="475"/>
      <c r="J6" t="e">
        <f t="shared" si="2"/>
        <v>#DIV/0!</v>
      </c>
      <c r="K6" s="287" t="str">
        <f t="shared" si="3"/>
        <v>Equipe 4</v>
      </c>
      <c r="L6" s="476" t="e">
        <f>P44</f>
        <v>#DIV/0!</v>
      </c>
      <c r="M6" s="477"/>
      <c r="N6" s="475" t="e">
        <f t="shared" si="4"/>
        <v>#DIV/0!</v>
      </c>
      <c r="O6" s="475"/>
      <c r="S6" t="e">
        <f t="shared" si="5"/>
        <v>#DIV/0!</v>
      </c>
      <c r="T6" s="287" t="str">
        <f t="shared" si="6"/>
        <v>Equipe 4</v>
      </c>
      <c r="U6" s="476" t="e">
        <f t="shared" si="7"/>
        <v>#DIV/0!</v>
      </c>
      <c r="V6" s="477"/>
      <c r="W6" s="475" t="e">
        <f t="shared" si="8"/>
        <v>#DIV/0!</v>
      </c>
      <c r="X6" s="475"/>
    </row>
    <row r="7" spans="1:24" x14ac:dyDescent="0.25">
      <c r="A7" t="e">
        <f t="shared" si="0"/>
        <v>#DIV/0!</v>
      </c>
      <c r="B7" s="287" t="str">
        <f>'Résultats à 6'!A8</f>
        <v>Equipe 5</v>
      </c>
      <c r="C7" s="476" t="e">
        <f>G55</f>
        <v>#DIV/0!</v>
      </c>
      <c r="D7" s="477"/>
      <c r="E7" s="475" t="e">
        <f t="shared" si="1"/>
        <v>#DIV/0!</v>
      </c>
      <c r="F7" s="475"/>
      <c r="J7" t="e">
        <f t="shared" si="2"/>
        <v>#DIV/0!</v>
      </c>
      <c r="K7" s="287" t="str">
        <f t="shared" si="3"/>
        <v>Equipe 5</v>
      </c>
      <c r="L7" s="476" t="e">
        <f>P55</f>
        <v>#DIV/0!</v>
      </c>
      <c r="M7" s="477"/>
      <c r="N7" s="475" t="e">
        <f t="shared" si="4"/>
        <v>#DIV/0!</v>
      </c>
      <c r="O7" s="475"/>
      <c r="S7" t="e">
        <f t="shared" si="5"/>
        <v>#DIV/0!</v>
      </c>
      <c r="T7" s="287" t="str">
        <f t="shared" si="6"/>
        <v>Equipe 5</v>
      </c>
      <c r="U7" s="476" t="e">
        <f t="shared" si="7"/>
        <v>#DIV/0!</v>
      </c>
      <c r="V7" s="477"/>
      <c r="W7" s="475" t="e">
        <f t="shared" si="8"/>
        <v>#DIV/0!</v>
      </c>
      <c r="X7" s="475"/>
    </row>
    <row r="8" spans="1:24" x14ac:dyDescent="0.25">
      <c r="A8" t="e">
        <f t="shared" si="0"/>
        <v>#DIV/0!</v>
      </c>
      <c r="B8" s="287" t="str">
        <f>'Résultats à 6'!A9</f>
        <v>Equipe 6</v>
      </c>
      <c r="C8" s="476" t="e">
        <f>G66</f>
        <v>#DIV/0!</v>
      </c>
      <c r="D8" s="477"/>
      <c r="E8" s="475" t="e">
        <f t="shared" si="1"/>
        <v>#DIV/0!</v>
      </c>
      <c r="F8" s="475"/>
      <c r="J8" t="e">
        <f t="shared" si="2"/>
        <v>#DIV/0!</v>
      </c>
      <c r="K8" s="287" t="str">
        <f t="shared" si="3"/>
        <v>Equipe 6</v>
      </c>
      <c r="L8" s="476" t="e">
        <f>P66</f>
        <v>#DIV/0!</v>
      </c>
      <c r="M8" s="477"/>
      <c r="N8" s="475" t="e">
        <f t="shared" si="4"/>
        <v>#DIV/0!</v>
      </c>
      <c r="O8" s="475"/>
      <c r="S8" t="e">
        <f t="shared" si="5"/>
        <v>#DIV/0!</v>
      </c>
      <c r="T8" s="287" t="str">
        <f t="shared" si="6"/>
        <v>Equipe 6</v>
      </c>
      <c r="U8" s="476" t="e">
        <f t="shared" si="7"/>
        <v>#DIV/0!</v>
      </c>
      <c r="V8" s="477"/>
      <c r="W8" s="475" t="e">
        <f t="shared" si="8"/>
        <v>#DIV/0!</v>
      </c>
      <c r="X8" s="475"/>
    </row>
    <row r="10" spans="1:24" x14ac:dyDescent="0.25">
      <c r="C10" s="529" t="s">
        <v>191</v>
      </c>
      <c r="D10" s="530"/>
      <c r="E10" s="529" t="s">
        <v>192</v>
      </c>
      <c r="F10" s="530"/>
      <c r="G10" s="529" t="s">
        <v>193</v>
      </c>
      <c r="H10" s="530"/>
      <c r="L10" s="529" t="s">
        <v>191</v>
      </c>
      <c r="M10" s="530"/>
      <c r="N10" s="529" t="s">
        <v>192</v>
      </c>
      <c r="O10" s="530"/>
      <c r="P10" s="529" t="s">
        <v>193</v>
      </c>
      <c r="Q10" s="530"/>
    </row>
    <row r="11" spans="1:24" x14ac:dyDescent="0.25">
      <c r="B11" s="67" t="str">
        <f>B3</f>
        <v>Equipe 1</v>
      </c>
      <c r="C11" s="527" t="e">
        <f>H19</f>
        <v>#DIV/0!</v>
      </c>
      <c r="D11" s="528"/>
      <c r="E11" s="527">
        <f>SUM(C19:G19)</f>
        <v>0</v>
      </c>
      <c r="F11" s="528"/>
      <c r="G11" s="13" t="e">
        <f>C11-E11/1000</f>
        <v>#DIV/0!</v>
      </c>
      <c r="H11">
        <f>COUNTA(H13:H18)-COUNTIF(H13:H18,"")</f>
        <v>0</v>
      </c>
      <c r="K11" s="67" t="str">
        <f>K3</f>
        <v>Equipe 1</v>
      </c>
      <c r="L11" s="527" t="e">
        <f>Q19</f>
        <v>#DIV/0!</v>
      </c>
      <c r="M11" s="528"/>
      <c r="N11" s="527">
        <f>SUM(L19:P19)</f>
        <v>0</v>
      </c>
      <c r="O11" s="528"/>
      <c r="P11" s="13" t="e">
        <f>L11-N11/1000</f>
        <v>#DIV/0!</v>
      </c>
      <c r="Q11">
        <f>COUNTA(Q13:Q18)-COUNTIF(Q13:Q18,"")</f>
        <v>0</v>
      </c>
    </row>
    <row r="12" spans="1:24" ht="199.2" hidden="1" outlineLevel="1" x14ac:dyDescent="0.25">
      <c r="C12" s="68" t="s">
        <v>194</v>
      </c>
      <c r="D12" s="68" t="s">
        <v>195</v>
      </c>
      <c r="E12" s="68" t="s">
        <v>196</v>
      </c>
      <c r="F12" s="68" t="s">
        <v>197</v>
      </c>
      <c r="G12" s="68" t="s">
        <v>360</v>
      </c>
      <c r="H12" s="73" t="s">
        <v>198</v>
      </c>
      <c r="L12" s="68" t="s">
        <v>194</v>
      </c>
      <c r="M12" s="68" t="s">
        <v>195</v>
      </c>
      <c r="N12" s="68" t="s">
        <v>196</v>
      </c>
      <c r="O12" s="68" t="s">
        <v>197</v>
      </c>
      <c r="P12" s="68" t="s">
        <v>360</v>
      </c>
      <c r="Q12" s="73" t="s">
        <v>198</v>
      </c>
    </row>
    <row r="13" spans="1:24" ht="12.9" hidden="1" customHeight="1" outlineLevel="1" x14ac:dyDescent="0.25">
      <c r="A13" s="525" t="s">
        <v>199</v>
      </c>
      <c r="B13" s="69" t="str">
        <f t="shared" ref="B13:B18" si="9">B3</f>
        <v>Equipe 1</v>
      </c>
      <c r="C13" s="247"/>
      <c r="D13" s="247"/>
      <c r="E13" s="247"/>
      <c r="F13" s="247"/>
      <c r="G13" s="247"/>
      <c r="H13" s="70" t="str">
        <f t="shared" ref="H13:H18" si="10">IF(C13="","",SUM(C13:G13))</f>
        <v/>
      </c>
      <c r="J13" s="525" t="s">
        <v>199</v>
      </c>
      <c r="K13" s="69" t="str">
        <f t="shared" ref="K13:K18" si="11">K3</f>
        <v>Equipe 1</v>
      </c>
      <c r="L13" s="412"/>
      <c r="M13" s="412"/>
      <c r="N13" s="412"/>
      <c r="O13" s="412"/>
      <c r="P13" s="412"/>
      <c r="Q13" s="70" t="str">
        <f t="shared" ref="Q13:Q18" si="12">IF(L13="","",SUM(L13:P13))</f>
        <v/>
      </c>
    </row>
    <row r="14" spans="1:24" ht="12.75" hidden="1" customHeight="1" outlineLevel="1" x14ac:dyDescent="0.25">
      <c r="A14" s="525"/>
      <c r="B14" s="69" t="str">
        <f t="shared" si="9"/>
        <v>Equipe 2</v>
      </c>
      <c r="C14" s="247"/>
      <c r="D14" s="247"/>
      <c r="E14" s="247"/>
      <c r="F14" s="247"/>
      <c r="G14" s="247"/>
      <c r="H14" s="70" t="str">
        <f t="shared" si="10"/>
        <v/>
      </c>
      <c r="J14" s="525"/>
      <c r="K14" s="69" t="str">
        <f t="shared" si="11"/>
        <v>Equipe 2</v>
      </c>
      <c r="L14" s="412"/>
      <c r="M14" s="412"/>
      <c r="N14" s="412"/>
      <c r="O14" s="412"/>
      <c r="P14" s="412"/>
      <c r="Q14" s="70" t="str">
        <f t="shared" si="12"/>
        <v/>
      </c>
    </row>
    <row r="15" spans="1:24" ht="12.75" hidden="1" customHeight="1" outlineLevel="1" x14ac:dyDescent="0.25">
      <c r="A15" s="525"/>
      <c r="B15" s="69" t="str">
        <f t="shared" si="9"/>
        <v>Equipe 3</v>
      </c>
      <c r="C15" s="247"/>
      <c r="D15" s="247"/>
      <c r="E15" s="247"/>
      <c r="F15" s="247"/>
      <c r="G15" s="247"/>
      <c r="H15" s="70" t="str">
        <f t="shared" si="10"/>
        <v/>
      </c>
      <c r="J15" s="525"/>
      <c r="K15" s="69" t="str">
        <f t="shared" si="11"/>
        <v>Equipe 3</v>
      </c>
      <c r="L15" s="412"/>
      <c r="M15" s="412"/>
      <c r="N15" s="412"/>
      <c r="O15" s="412"/>
      <c r="P15" s="412"/>
      <c r="Q15" s="70" t="str">
        <f t="shared" si="12"/>
        <v/>
      </c>
    </row>
    <row r="16" spans="1:24" ht="12.75" hidden="1" customHeight="1" outlineLevel="1" x14ac:dyDescent="0.25">
      <c r="A16" s="525"/>
      <c r="B16" s="69" t="str">
        <f t="shared" si="9"/>
        <v>Equipe 4</v>
      </c>
      <c r="C16" s="247"/>
      <c r="D16" s="247"/>
      <c r="E16" s="247"/>
      <c r="F16" s="247"/>
      <c r="G16" s="247"/>
      <c r="H16" s="70" t="str">
        <f t="shared" si="10"/>
        <v/>
      </c>
      <c r="J16" s="525"/>
      <c r="K16" s="69" t="str">
        <f t="shared" si="11"/>
        <v>Equipe 4</v>
      </c>
      <c r="L16" s="412"/>
      <c r="M16" s="412"/>
      <c r="N16" s="412"/>
      <c r="O16" s="412"/>
      <c r="P16" s="412"/>
      <c r="Q16" s="70" t="str">
        <f t="shared" si="12"/>
        <v/>
      </c>
    </row>
    <row r="17" spans="1:17" ht="12.75" hidden="1" customHeight="1" outlineLevel="1" x14ac:dyDescent="0.25">
      <c r="A17" s="525"/>
      <c r="B17" s="69" t="str">
        <f t="shared" si="9"/>
        <v>Equipe 5</v>
      </c>
      <c r="C17" s="247"/>
      <c r="D17" s="247"/>
      <c r="E17" s="247"/>
      <c r="F17" s="247"/>
      <c r="G17" s="247"/>
      <c r="H17" s="70" t="str">
        <f t="shared" si="10"/>
        <v/>
      </c>
      <c r="J17" s="525"/>
      <c r="K17" s="69" t="str">
        <f t="shared" si="11"/>
        <v>Equipe 5</v>
      </c>
      <c r="L17" s="412"/>
      <c r="M17" s="412"/>
      <c r="N17" s="412"/>
      <c r="O17" s="412"/>
      <c r="P17" s="412"/>
      <c r="Q17" s="70" t="str">
        <f t="shared" si="12"/>
        <v/>
      </c>
    </row>
    <row r="18" spans="1:17" ht="12.75" hidden="1" customHeight="1" outlineLevel="1" x14ac:dyDescent="0.25">
      <c r="A18" s="525"/>
      <c r="B18" s="69" t="str">
        <f t="shared" si="9"/>
        <v>Equipe 6</v>
      </c>
      <c r="C18" s="247"/>
      <c r="D18" s="247"/>
      <c r="E18" s="247"/>
      <c r="F18" s="247"/>
      <c r="G18" s="247"/>
      <c r="H18" s="70" t="str">
        <f t="shared" si="10"/>
        <v/>
      </c>
      <c r="J18" s="525"/>
      <c r="K18" s="69" t="str">
        <f t="shared" si="11"/>
        <v>Equipe 6</v>
      </c>
      <c r="L18" s="412"/>
      <c r="M18" s="412"/>
      <c r="N18" s="412"/>
      <c r="O18" s="412"/>
      <c r="P18" s="412"/>
      <c r="Q18" s="70" t="str">
        <f t="shared" si="12"/>
        <v/>
      </c>
    </row>
    <row r="19" spans="1:17" ht="12.75" hidden="1" customHeight="1" outlineLevel="1" x14ac:dyDescent="0.25">
      <c r="C19" s="1">
        <f>COUNTIF(C13:C18,0)</f>
        <v>0</v>
      </c>
      <c r="D19" s="1">
        <f>COUNTIF(D13:D18,0)</f>
        <v>0</v>
      </c>
      <c r="E19" s="1">
        <f>COUNTIF(E13:E18,0)</f>
        <v>0</v>
      </c>
      <c r="F19" s="1">
        <f>COUNTIF(F13:F18,0)</f>
        <v>0</v>
      </c>
      <c r="G19" s="1">
        <f>COUNTIF(G13:G18,0)</f>
        <v>0</v>
      </c>
      <c r="H19" t="e">
        <f>AVERAGE(H13:H18)</f>
        <v>#DIV/0!</v>
      </c>
      <c r="L19" s="1">
        <f>COUNTIF(L13:L18,0)</f>
        <v>0</v>
      </c>
      <c r="M19" s="1">
        <f>COUNTIF(M13:M18,0)</f>
        <v>0</v>
      </c>
      <c r="N19" s="1">
        <f>COUNTIF(N13:N18,0)</f>
        <v>0</v>
      </c>
      <c r="O19" s="1">
        <f>COUNTIF(O13:O18,0)</f>
        <v>0</v>
      </c>
      <c r="P19" s="1">
        <f>COUNTIF(P13:P18,0)</f>
        <v>0</v>
      </c>
      <c r="Q19" t="e">
        <f>AVERAGE(Q13:Q18)</f>
        <v>#DIV/0!</v>
      </c>
    </row>
    <row r="20" spans="1:17" collapsed="1" x14ac:dyDescent="0.25">
      <c r="G20" s="13"/>
      <c r="P20" s="13"/>
    </row>
    <row r="21" spans="1:17" x14ac:dyDescent="0.25">
      <c r="C21" s="529" t="s">
        <v>191</v>
      </c>
      <c r="D21" s="530"/>
      <c r="E21" s="529" t="s">
        <v>192</v>
      </c>
      <c r="F21" s="530"/>
      <c r="G21" s="529" t="s">
        <v>193</v>
      </c>
      <c r="H21" s="530"/>
      <c r="L21" s="529" t="s">
        <v>191</v>
      </c>
      <c r="M21" s="530"/>
      <c r="N21" s="529" t="s">
        <v>192</v>
      </c>
      <c r="O21" s="530"/>
      <c r="P21" s="529" t="s">
        <v>193</v>
      </c>
      <c r="Q21" s="530"/>
    </row>
    <row r="22" spans="1:17" x14ac:dyDescent="0.25">
      <c r="B22" s="67" t="str">
        <f>B4</f>
        <v>Equipe 2</v>
      </c>
      <c r="C22" s="527" t="e">
        <f>H30</f>
        <v>#DIV/0!</v>
      </c>
      <c r="D22" s="528"/>
      <c r="E22" s="527">
        <f>SUM(C30:G30)</f>
        <v>0</v>
      </c>
      <c r="F22" s="528"/>
      <c r="G22" s="13" t="e">
        <f>C22-E22/1000</f>
        <v>#DIV/0!</v>
      </c>
      <c r="H22">
        <f>COUNTA(H24:H29)-COUNTIF(H24:H29,"")</f>
        <v>0</v>
      </c>
      <c r="K22" s="67" t="str">
        <f>K4</f>
        <v>Equipe 2</v>
      </c>
      <c r="L22" s="527" t="e">
        <f>Q30</f>
        <v>#DIV/0!</v>
      </c>
      <c r="M22" s="528"/>
      <c r="N22" s="527">
        <f>SUM(L30:P30)</f>
        <v>0</v>
      </c>
      <c r="O22" s="528"/>
      <c r="P22" s="13" t="e">
        <f>L22-N22/1000</f>
        <v>#DIV/0!</v>
      </c>
      <c r="Q22">
        <f>COUNTA(Q24:Q29)-COUNTIF(Q24:Q29,"")</f>
        <v>0</v>
      </c>
    </row>
    <row r="23" spans="1:17" ht="199.2" hidden="1" customHeight="1" outlineLevel="1" x14ac:dyDescent="0.25">
      <c r="C23" s="68" t="s">
        <v>194</v>
      </c>
      <c r="D23" s="68" t="s">
        <v>195</v>
      </c>
      <c r="E23" s="68" t="s">
        <v>196</v>
      </c>
      <c r="F23" s="68" t="s">
        <v>197</v>
      </c>
      <c r="G23" s="68" t="s">
        <v>360</v>
      </c>
      <c r="H23" s="73" t="s">
        <v>198</v>
      </c>
      <c r="L23" s="68" t="s">
        <v>194</v>
      </c>
      <c r="M23" s="68" t="s">
        <v>195</v>
      </c>
      <c r="N23" s="68" t="s">
        <v>196</v>
      </c>
      <c r="O23" s="68" t="s">
        <v>197</v>
      </c>
      <c r="P23" s="68" t="s">
        <v>360</v>
      </c>
      <c r="Q23" s="73" t="s">
        <v>198</v>
      </c>
    </row>
    <row r="24" spans="1:17" ht="12.9" hidden="1" customHeight="1" outlineLevel="1" x14ac:dyDescent="0.25">
      <c r="A24" s="525" t="s">
        <v>199</v>
      </c>
      <c r="B24" s="69" t="str">
        <f t="shared" ref="B24:B29" si="13">B13</f>
        <v>Equipe 1</v>
      </c>
      <c r="C24" s="247"/>
      <c r="D24" s="247"/>
      <c r="E24" s="247"/>
      <c r="F24" s="247"/>
      <c r="G24" s="247"/>
      <c r="H24" s="70" t="str">
        <f t="shared" ref="H24:H29" si="14">IF(C24="","",SUM(C24:G24))</f>
        <v/>
      </c>
      <c r="J24" s="525" t="s">
        <v>199</v>
      </c>
      <c r="K24" s="69" t="str">
        <f t="shared" ref="K24:K29" si="15">K13</f>
        <v>Equipe 1</v>
      </c>
      <c r="L24" s="412"/>
      <c r="M24" s="412"/>
      <c r="N24" s="412"/>
      <c r="O24" s="412"/>
      <c r="P24" s="412"/>
      <c r="Q24" s="70" t="str">
        <f t="shared" ref="Q24:Q29" si="16">IF(L24="","",SUM(L24:P24))</f>
        <v/>
      </c>
    </row>
    <row r="25" spans="1:17" hidden="1" outlineLevel="1" x14ac:dyDescent="0.25">
      <c r="A25" s="525"/>
      <c r="B25" s="69" t="str">
        <f t="shared" si="13"/>
        <v>Equipe 2</v>
      </c>
      <c r="C25" s="247"/>
      <c r="D25" s="247"/>
      <c r="E25" s="247"/>
      <c r="F25" s="247"/>
      <c r="G25" s="247"/>
      <c r="H25" s="70" t="str">
        <f t="shared" si="14"/>
        <v/>
      </c>
      <c r="J25" s="525"/>
      <c r="K25" s="69" t="str">
        <f t="shared" si="15"/>
        <v>Equipe 2</v>
      </c>
      <c r="L25" s="412"/>
      <c r="M25" s="412"/>
      <c r="N25" s="412"/>
      <c r="O25" s="412"/>
      <c r="P25" s="412"/>
      <c r="Q25" s="70" t="str">
        <f t="shared" si="16"/>
        <v/>
      </c>
    </row>
    <row r="26" spans="1:17" hidden="1" outlineLevel="1" x14ac:dyDescent="0.25">
      <c r="A26" s="525"/>
      <c r="B26" s="69" t="str">
        <f t="shared" si="13"/>
        <v>Equipe 3</v>
      </c>
      <c r="C26" s="247"/>
      <c r="D26" s="247"/>
      <c r="E26" s="247"/>
      <c r="F26" s="247"/>
      <c r="G26" s="247"/>
      <c r="H26" s="70" t="str">
        <f t="shared" si="14"/>
        <v/>
      </c>
      <c r="J26" s="525"/>
      <c r="K26" s="69" t="str">
        <f t="shared" si="15"/>
        <v>Equipe 3</v>
      </c>
      <c r="L26" s="412"/>
      <c r="M26" s="412"/>
      <c r="N26" s="412"/>
      <c r="O26" s="412"/>
      <c r="P26" s="412"/>
      <c r="Q26" s="70" t="str">
        <f t="shared" si="16"/>
        <v/>
      </c>
    </row>
    <row r="27" spans="1:17" hidden="1" outlineLevel="1" x14ac:dyDescent="0.25">
      <c r="A27" s="525"/>
      <c r="B27" s="69" t="str">
        <f t="shared" si="13"/>
        <v>Equipe 4</v>
      </c>
      <c r="C27" s="247"/>
      <c r="D27" s="247"/>
      <c r="E27" s="247"/>
      <c r="F27" s="247"/>
      <c r="G27" s="247"/>
      <c r="H27" s="70" t="str">
        <f t="shared" si="14"/>
        <v/>
      </c>
      <c r="J27" s="525"/>
      <c r="K27" s="69" t="str">
        <f t="shared" si="15"/>
        <v>Equipe 4</v>
      </c>
      <c r="L27" s="412"/>
      <c r="M27" s="412"/>
      <c r="N27" s="412"/>
      <c r="O27" s="412"/>
      <c r="P27" s="412"/>
      <c r="Q27" s="70" t="str">
        <f t="shared" si="16"/>
        <v/>
      </c>
    </row>
    <row r="28" spans="1:17" hidden="1" outlineLevel="1" x14ac:dyDescent="0.25">
      <c r="A28" s="525"/>
      <c r="B28" s="69" t="str">
        <f t="shared" si="13"/>
        <v>Equipe 5</v>
      </c>
      <c r="C28" s="247"/>
      <c r="D28" s="247"/>
      <c r="E28" s="247"/>
      <c r="F28" s="247"/>
      <c r="G28" s="247"/>
      <c r="H28" s="70" t="str">
        <f t="shared" si="14"/>
        <v/>
      </c>
      <c r="J28" s="525"/>
      <c r="K28" s="69" t="str">
        <f t="shared" si="15"/>
        <v>Equipe 5</v>
      </c>
      <c r="L28" s="412"/>
      <c r="M28" s="412"/>
      <c r="N28" s="412"/>
      <c r="O28" s="412"/>
      <c r="P28" s="412"/>
      <c r="Q28" s="70" t="str">
        <f t="shared" si="16"/>
        <v/>
      </c>
    </row>
    <row r="29" spans="1:17" hidden="1" outlineLevel="1" x14ac:dyDescent="0.25">
      <c r="A29" s="525"/>
      <c r="B29" s="69" t="str">
        <f t="shared" si="13"/>
        <v>Equipe 6</v>
      </c>
      <c r="C29" s="247"/>
      <c r="D29" s="247"/>
      <c r="E29" s="247"/>
      <c r="F29" s="247"/>
      <c r="G29" s="247"/>
      <c r="H29" s="70" t="str">
        <f t="shared" si="14"/>
        <v/>
      </c>
      <c r="J29" s="525"/>
      <c r="K29" s="69" t="str">
        <f t="shared" si="15"/>
        <v>Equipe 6</v>
      </c>
      <c r="L29" s="412"/>
      <c r="M29" s="412"/>
      <c r="N29" s="412"/>
      <c r="O29" s="412"/>
      <c r="P29" s="412"/>
      <c r="Q29" s="70" t="str">
        <f t="shared" si="16"/>
        <v/>
      </c>
    </row>
    <row r="30" spans="1:17" hidden="1" outlineLevel="1" x14ac:dyDescent="0.25">
      <c r="C30" s="1">
        <f>COUNTIF(C24:C29,0)</f>
        <v>0</v>
      </c>
      <c r="D30" s="1">
        <f>COUNTIF(D24:D29,0)</f>
        <v>0</v>
      </c>
      <c r="E30" s="1">
        <f>COUNTIF(E24:E29,0)</f>
        <v>0</v>
      </c>
      <c r="F30" s="1">
        <f>COUNTIF(F24:F29,0)</f>
        <v>0</v>
      </c>
      <c r="G30" s="1">
        <f>COUNTIF(G24:G29,0)</f>
        <v>0</v>
      </c>
      <c r="H30" t="e">
        <f>AVERAGE(H24:H29)</f>
        <v>#DIV/0!</v>
      </c>
      <c r="L30" s="1">
        <f>COUNTIF(L24:L29,0)</f>
        <v>0</v>
      </c>
      <c r="M30" s="1">
        <f>COUNTIF(M24:M29,0)</f>
        <v>0</v>
      </c>
      <c r="N30" s="1">
        <f>COUNTIF(N24:N29,0)</f>
        <v>0</v>
      </c>
      <c r="O30" s="1">
        <f>COUNTIF(O24:O29,0)</f>
        <v>0</v>
      </c>
      <c r="P30" s="1">
        <f>COUNTIF(P24:P29,0)</f>
        <v>0</v>
      </c>
      <c r="Q30" t="e">
        <f>AVERAGE(Q24:Q29)</f>
        <v>#DIV/0!</v>
      </c>
    </row>
    <row r="31" spans="1:17" collapsed="1" x14ac:dyDescent="0.25">
      <c r="G31" s="13"/>
      <c r="P31" s="13"/>
    </row>
    <row r="32" spans="1:17" x14ac:dyDescent="0.25">
      <c r="C32" s="526" t="s">
        <v>191</v>
      </c>
      <c r="D32" s="524"/>
      <c r="E32" s="526" t="s">
        <v>192</v>
      </c>
      <c r="F32" s="524"/>
      <c r="G32" s="526" t="s">
        <v>193</v>
      </c>
      <c r="H32" s="524"/>
      <c r="L32" s="526" t="s">
        <v>191</v>
      </c>
      <c r="M32" s="524"/>
      <c r="N32" s="526" t="s">
        <v>192</v>
      </c>
      <c r="O32" s="524"/>
      <c r="P32" s="526" t="s">
        <v>193</v>
      </c>
      <c r="Q32" s="524"/>
    </row>
    <row r="33" spans="1:17" x14ac:dyDescent="0.25">
      <c r="B33" s="67" t="str">
        <f>B5</f>
        <v>Equipe 3</v>
      </c>
      <c r="C33" s="524" t="e">
        <f>H41</f>
        <v>#DIV/0!</v>
      </c>
      <c r="D33" s="524"/>
      <c r="E33" s="524">
        <f>SUM(C41:G41)</f>
        <v>0</v>
      </c>
      <c r="F33" s="524"/>
      <c r="G33" s="13" t="e">
        <f>C33-E33/1000</f>
        <v>#DIV/0!</v>
      </c>
      <c r="H33">
        <f>COUNTA(H35:H40)-COUNTIF(H35:H40,"")</f>
        <v>0</v>
      </c>
      <c r="K33" s="67" t="str">
        <f>K5</f>
        <v>Equipe 3</v>
      </c>
      <c r="L33" s="524" t="e">
        <f>Q41</f>
        <v>#DIV/0!</v>
      </c>
      <c r="M33" s="524"/>
      <c r="N33" s="524">
        <f>SUM(L41:P41)</f>
        <v>0</v>
      </c>
      <c r="O33" s="524"/>
      <c r="P33" s="13" t="e">
        <f>L33-N33/1000</f>
        <v>#DIV/0!</v>
      </c>
      <c r="Q33">
        <f>COUNTA(Q35:Q40)-COUNTIF(Q35:Q40,"")</f>
        <v>0</v>
      </c>
    </row>
    <row r="34" spans="1:17" ht="199.2" hidden="1" customHeight="1" outlineLevel="1" x14ac:dyDescent="0.25">
      <c r="C34" s="68" t="s">
        <v>194</v>
      </c>
      <c r="D34" s="68" t="s">
        <v>195</v>
      </c>
      <c r="E34" s="68" t="s">
        <v>196</v>
      </c>
      <c r="F34" s="68" t="s">
        <v>197</v>
      </c>
      <c r="G34" s="68" t="s">
        <v>360</v>
      </c>
      <c r="H34" s="73" t="s">
        <v>198</v>
      </c>
      <c r="L34" s="68" t="s">
        <v>194</v>
      </c>
      <c r="M34" s="68" t="s">
        <v>195</v>
      </c>
      <c r="N34" s="68" t="s">
        <v>196</v>
      </c>
      <c r="O34" s="68" t="s">
        <v>197</v>
      </c>
      <c r="P34" s="68" t="s">
        <v>360</v>
      </c>
      <c r="Q34" s="73" t="s">
        <v>198</v>
      </c>
    </row>
    <row r="35" spans="1:17" ht="12.9" hidden="1" customHeight="1" outlineLevel="1" x14ac:dyDescent="0.25">
      <c r="A35" s="525" t="s">
        <v>199</v>
      </c>
      <c r="B35" s="69" t="str">
        <f t="shared" ref="B35:B40" si="17">B24</f>
        <v>Equipe 1</v>
      </c>
      <c r="C35" s="247"/>
      <c r="D35" s="247"/>
      <c r="E35" s="247"/>
      <c r="F35" s="247"/>
      <c r="G35" s="247"/>
      <c r="H35" s="70" t="str">
        <f t="shared" ref="H35:H40" si="18">IF(C35="","",SUM(C35:G35))</f>
        <v/>
      </c>
      <c r="J35" s="525" t="s">
        <v>199</v>
      </c>
      <c r="K35" s="69" t="str">
        <f t="shared" ref="K35:K40" si="19">K24</f>
        <v>Equipe 1</v>
      </c>
      <c r="L35" s="412"/>
      <c r="M35" s="412"/>
      <c r="N35" s="412"/>
      <c r="O35" s="412"/>
      <c r="P35" s="412"/>
      <c r="Q35" s="70" t="str">
        <f t="shared" ref="Q35:Q40" si="20">IF(L35="","",SUM(L35:P35))</f>
        <v/>
      </c>
    </row>
    <row r="36" spans="1:17" hidden="1" outlineLevel="1" x14ac:dyDescent="0.25">
      <c r="A36" s="525"/>
      <c r="B36" s="69" t="str">
        <f t="shared" si="17"/>
        <v>Equipe 2</v>
      </c>
      <c r="C36" s="247"/>
      <c r="D36" s="247"/>
      <c r="E36" s="247"/>
      <c r="F36" s="247"/>
      <c r="G36" s="247"/>
      <c r="H36" s="70" t="str">
        <f t="shared" si="18"/>
        <v/>
      </c>
      <c r="J36" s="525"/>
      <c r="K36" s="69" t="str">
        <f t="shared" si="19"/>
        <v>Equipe 2</v>
      </c>
      <c r="L36" s="412"/>
      <c r="M36" s="412"/>
      <c r="N36" s="412"/>
      <c r="O36" s="412"/>
      <c r="P36" s="412"/>
      <c r="Q36" s="70" t="str">
        <f t="shared" si="20"/>
        <v/>
      </c>
    </row>
    <row r="37" spans="1:17" hidden="1" outlineLevel="1" x14ac:dyDescent="0.25">
      <c r="A37" s="525"/>
      <c r="B37" s="69" t="str">
        <f t="shared" si="17"/>
        <v>Equipe 3</v>
      </c>
      <c r="C37" s="247"/>
      <c r="D37" s="247"/>
      <c r="E37" s="247"/>
      <c r="F37" s="247"/>
      <c r="G37" s="247"/>
      <c r="H37" s="70" t="str">
        <f t="shared" si="18"/>
        <v/>
      </c>
      <c r="J37" s="525"/>
      <c r="K37" s="69" t="str">
        <f t="shared" si="19"/>
        <v>Equipe 3</v>
      </c>
      <c r="L37" s="412"/>
      <c r="M37" s="412"/>
      <c r="N37" s="412"/>
      <c r="O37" s="412"/>
      <c r="P37" s="412"/>
      <c r="Q37" s="70" t="str">
        <f t="shared" si="20"/>
        <v/>
      </c>
    </row>
    <row r="38" spans="1:17" hidden="1" outlineLevel="1" x14ac:dyDescent="0.25">
      <c r="A38" s="525"/>
      <c r="B38" s="69" t="str">
        <f t="shared" si="17"/>
        <v>Equipe 4</v>
      </c>
      <c r="C38" s="247"/>
      <c r="D38" s="247"/>
      <c r="E38" s="247"/>
      <c r="F38" s="247"/>
      <c r="G38" s="247"/>
      <c r="H38" s="70" t="str">
        <f t="shared" si="18"/>
        <v/>
      </c>
      <c r="J38" s="525"/>
      <c r="K38" s="69" t="str">
        <f t="shared" si="19"/>
        <v>Equipe 4</v>
      </c>
      <c r="L38" s="412"/>
      <c r="M38" s="412"/>
      <c r="N38" s="412"/>
      <c r="O38" s="412"/>
      <c r="P38" s="412"/>
      <c r="Q38" s="70" t="str">
        <f t="shared" si="20"/>
        <v/>
      </c>
    </row>
    <row r="39" spans="1:17" hidden="1" outlineLevel="1" x14ac:dyDescent="0.25">
      <c r="A39" s="525"/>
      <c r="B39" s="69" t="str">
        <f t="shared" si="17"/>
        <v>Equipe 5</v>
      </c>
      <c r="C39" s="247"/>
      <c r="D39" s="247"/>
      <c r="E39" s="247"/>
      <c r="F39" s="247"/>
      <c r="G39" s="247"/>
      <c r="H39" s="70" t="str">
        <f t="shared" si="18"/>
        <v/>
      </c>
      <c r="J39" s="525"/>
      <c r="K39" s="69" t="str">
        <f t="shared" si="19"/>
        <v>Equipe 5</v>
      </c>
      <c r="L39" s="412"/>
      <c r="M39" s="412"/>
      <c r="N39" s="412"/>
      <c r="O39" s="412"/>
      <c r="P39" s="412"/>
      <c r="Q39" s="70" t="str">
        <f t="shared" si="20"/>
        <v/>
      </c>
    </row>
    <row r="40" spans="1:17" hidden="1" outlineLevel="1" x14ac:dyDescent="0.25">
      <c r="A40" s="525"/>
      <c r="B40" s="69" t="str">
        <f t="shared" si="17"/>
        <v>Equipe 6</v>
      </c>
      <c r="C40" s="247"/>
      <c r="D40" s="247"/>
      <c r="E40" s="247"/>
      <c r="F40" s="247"/>
      <c r="G40" s="247"/>
      <c r="H40" s="70" t="str">
        <f t="shared" si="18"/>
        <v/>
      </c>
      <c r="J40" s="525"/>
      <c r="K40" s="69" t="str">
        <f t="shared" si="19"/>
        <v>Equipe 6</v>
      </c>
      <c r="L40" s="412"/>
      <c r="M40" s="412"/>
      <c r="N40" s="412"/>
      <c r="O40" s="412"/>
      <c r="P40" s="412"/>
      <c r="Q40" s="70" t="str">
        <f t="shared" si="20"/>
        <v/>
      </c>
    </row>
    <row r="41" spans="1:17" hidden="1" outlineLevel="1" x14ac:dyDescent="0.25">
      <c r="C41" s="1">
        <f>COUNTIF(C35:C40,0)</f>
        <v>0</v>
      </c>
      <c r="D41" s="1">
        <f>COUNTIF(D35:D40,0)</f>
        <v>0</v>
      </c>
      <c r="E41" s="1">
        <f>COUNTIF(E35:E40,0)</f>
        <v>0</v>
      </c>
      <c r="F41" s="1">
        <f>COUNTIF(F35:F40,0)</f>
        <v>0</v>
      </c>
      <c r="G41" s="1">
        <f>COUNTIF(G35:G40,0)</f>
        <v>0</v>
      </c>
      <c r="H41" t="e">
        <f>AVERAGE(H35:H40)</f>
        <v>#DIV/0!</v>
      </c>
      <c r="L41" s="1">
        <f>COUNTIF(L35:L40,0)</f>
        <v>0</v>
      </c>
      <c r="M41" s="1">
        <f>COUNTIF(M35:M40,0)</f>
        <v>0</v>
      </c>
      <c r="N41" s="1">
        <f>COUNTIF(N35:N40,0)</f>
        <v>0</v>
      </c>
      <c r="O41" s="1">
        <f>COUNTIF(O35:O40,0)</f>
        <v>0</v>
      </c>
      <c r="P41" s="1">
        <f>COUNTIF(P35:P40,0)</f>
        <v>0</v>
      </c>
      <c r="Q41" t="e">
        <f>AVERAGE(Q35:Q40)</f>
        <v>#DIV/0!</v>
      </c>
    </row>
    <row r="42" spans="1:17" collapsed="1" x14ac:dyDescent="0.25">
      <c r="G42" s="13"/>
      <c r="P42" s="13"/>
    </row>
    <row r="43" spans="1:17" x14ac:dyDescent="0.25">
      <c r="C43" s="526" t="s">
        <v>191</v>
      </c>
      <c r="D43" s="524"/>
      <c r="E43" s="526" t="s">
        <v>192</v>
      </c>
      <c r="F43" s="524"/>
      <c r="G43" s="526" t="s">
        <v>193</v>
      </c>
      <c r="H43" s="524"/>
      <c r="L43" s="526" t="s">
        <v>191</v>
      </c>
      <c r="M43" s="524"/>
      <c r="N43" s="526" t="s">
        <v>192</v>
      </c>
      <c r="O43" s="524"/>
      <c r="P43" s="526" t="s">
        <v>193</v>
      </c>
      <c r="Q43" s="524"/>
    </row>
    <row r="44" spans="1:17" x14ac:dyDescent="0.25">
      <c r="B44" s="67" t="str">
        <f>B6</f>
        <v>Equipe 4</v>
      </c>
      <c r="C44" s="524" t="e">
        <f>H52</f>
        <v>#DIV/0!</v>
      </c>
      <c r="D44" s="524"/>
      <c r="E44" s="524">
        <f>SUM(C52:G52)</f>
        <v>0</v>
      </c>
      <c r="F44" s="524"/>
      <c r="G44" s="13" t="e">
        <f>C44-E44/1000</f>
        <v>#DIV/0!</v>
      </c>
      <c r="H44">
        <f>COUNTA(H46:H51)-COUNTIF(H46:H51,"")</f>
        <v>0</v>
      </c>
      <c r="K44" s="67" t="str">
        <f>K6</f>
        <v>Equipe 4</v>
      </c>
      <c r="L44" s="524" t="e">
        <f>Q52</f>
        <v>#DIV/0!</v>
      </c>
      <c r="M44" s="524"/>
      <c r="N44" s="524">
        <f>SUM(L52:P52)</f>
        <v>0</v>
      </c>
      <c r="O44" s="524"/>
      <c r="P44" s="13" t="e">
        <f>L44-N44/1000</f>
        <v>#DIV/0!</v>
      </c>
      <c r="Q44">
        <f>COUNTA(Q46:Q51)-COUNTIF(Q46:Q51,"")</f>
        <v>0</v>
      </c>
    </row>
    <row r="45" spans="1:17" ht="199.2" hidden="1" customHeight="1" outlineLevel="1" x14ac:dyDescent="0.25">
      <c r="C45" s="68" t="s">
        <v>194</v>
      </c>
      <c r="D45" s="68" t="s">
        <v>195</v>
      </c>
      <c r="E45" s="68" t="s">
        <v>196</v>
      </c>
      <c r="F45" s="68" t="s">
        <v>197</v>
      </c>
      <c r="G45" s="68" t="s">
        <v>360</v>
      </c>
      <c r="H45" s="73" t="s">
        <v>198</v>
      </c>
      <c r="L45" s="68" t="s">
        <v>194</v>
      </c>
      <c r="M45" s="68" t="s">
        <v>195</v>
      </c>
      <c r="N45" s="68" t="s">
        <v>196</v>
      </c>
      <c r="O45" s="68" t="s">
        <v>197</v>
      </c>
      <c r="P45" s="68" t="s">
        <v>360</v>
      </c>
      <c r="Q45" s="73" t="s">
        <v>198</v>
      </c>
    </row>
    <row r="46" spans="1:17" ht="12.9" hidden="1" customHeight="1" outlineLevel="1" x14ac:dyDescent="0.25">
      <c r="A46" s="525" t="s">
        <v>199</v>
      </c>
      <c r="B46" s="69" t="str">
        <f t="shared" ref="B46:B51" si="21">B35</f>
        <v>Equipe 1</v>
      </c>
      <c r="C46" s="247"/>
      <c r="D46" s="247"/>
      <c r="E46" s="247"/>
      <c r="F46" s="247"/>
      <c r="G46" s="247"/>
      <c r="H46" s="70" t="str">
        <f t="shared" ref="H46:H51" si="22">IF(C46="","",SUM(C46:G46))</f>
        <v/>
      </c>
      <c r="J46" s="525" t="s">
        <v>199</v>
      </c>
      <c r="K46" s="69" t="str">
        <f t="shared" ref="K46:K51" si="23">K35</f>
        <v>Equipe 1</v>
      </c>
      <c r="L46" s="412"/>
      <c r="M46" s="412"/>
      <c r="N46" s="412"/>
      <c r="O46" s="412"/>
      <c r="P46" s="412"/>
      <c r="Q46" s="70" t="str">
        <f t="shared" ref="Q46:Q51" si="24">IF(L46="","",SUM(L46:P46))</f>
        <v/>
      </c>
    </row>
    <row r="47" spans="1:17" hidden="1" outlineLevel="1" x14ac:dyDescent="0.25">
      <c r="A47" s="525"/>
      <c r="B47" s="69" t="str">
        <f t="shared" si="21"/>
        <v>Equipe 2</v>
      </c>
      <c r="C47" s="247"/>
      <c r="D47" s="247"/>
      <c r="E47" s="247"/>
      <c r="F47" s="247"/>
      <c r="G47" s="247"/>
      <c r="H47" s="70" t="str">
        <f t="shared" si="22"/>
        <v/>
      </c>
      <c r="J47" s="525"/>
      <c r="K47" s="69" t="str">
        <f t="shared" si="23"/>
        <v>Equipe 2</v>
      </c>
      <c r="L47" s="412"/>
      <c r="M47" s="412"/>
      <c r="N47" s="412"/>
      <c r="O47" s="412"/>
      <c r="P47" s="412"/>
      <c r="Q47" s="70" t="str">
        <f t="shared" si="24"/>
        <v/>
      </c>
    </row>
    <row r="48" spans="1:17" hidden="1" outlineLevel="1" x14ac:dyDescent="0.25">
      <c r="A48" s="525"/>
      <c r="B48" s="69" t="str">
        <f t="shared" si="21"/>
        <v>Equipe 3</v>
      </c>
      <c r="C48" s="247"/>
      <c r="D48" s="247"/>
      <c r="E48" s="247"/>
      <c r="F48" s="247"/>
      <c r="G48" s="247"/>
      <c r="H48" s="70" t="str">
        <f t="shared" si="22"/>
        <v/>
      </c>
      <c r="J48" s="525"/>
      <c r="K48" s="69" t="str">
        <f t="shared" si="23"/>
        <v>Equipe 3</v>
      </c>
      <c r="L48" s="412"/>
      <c r="M48" s="412"/>
      <c r="N48" s="412"/>
      <c r="O48" s="412"/>
      <c r="P48" s="412"/>
      <c r="Q48" s="70" t="str">
        <f t="shared" si="24"/>
        <v/>
      </c>
    </row>
    <row r="49" spans="1:17" hidden="1" outlineLevel="1" x14ac:dyDescent="0.25">
      <c r="A49" s="525"/>
      <c r="B49" s="69" t="str">
        <f t="shared" si="21"/>
        <v>Equipe 4</v>
      </c>
      <c r="C49" s="247"/>
      <c r="D49" s="247"/>
      <c r="E49" s="247"/>
      <c r="F49" s="247"/>
      <c r="G49" s="247"/>
      <c r="H49" s="70" t="str">
        <f t="shared" si="22"/>
        <v/>
      </c>
      <c r="J49" s="525"/>
      <c r="K49" s="69" t="str">
        <f t="shared" si="23"/>
        <v>Equipe 4</v>
      </c>
      <c r="L49" s="412"/>
      <c r="M49" s="412"/>
      <c r="N49" s="412"/>
      <c r="O49" s="412"/>
      <c r="P49" s="412"/>
      <c r="Q49" s="70" t="str">
        <f t="shared" si="24"/>
        <v/>
      </c>
    </row>
    <row r="50" spans="1:17" hidden="1" outlineLevel="1" x14ac:dyDescent="0.25">
      <c r="A50" s="525"/>
      <c r="B50" s="69" t="str">
        <f t="shared" si="21"/>
        <v>Equipe 5</v>
      </c>
      <c r="C50" s="247"/>
      <c r="D50" s="247"/>
      <c r="E50" s="247"/>
      <c r="F50" s="247"/>
      <c r="G50" s="247"/>
      <c r="H50" s="70" t="str">
        <f t="shared" si="22"/>
        <v/>
      </c>
      <c r="J50" s="525"/>
      <c r="K50" s="69" t="str">
        <f t="shared" si="23"/>
        <v>Equipe 5</v>
      </c>
      <c r="L50" s="412"/>
      <c r="M50" s="412"/>
      <c r="N50" s="412"/>
      <c r="O50" s="412"/>
      <c r="P50" s="412"/>
      <c r="Q50" s="70" t="str">
        <f t="shared" si="24"/>
        <v/>
      </c>
    </row>
    <row r="51" spans="1:17" hidden="1" outlineLevel="1" x14ac:dyDescent="0.25">
      <c r="A51" s="525"/>
      <c r="B51" s="69" t="str">
        <f t="shared" si="21"/>
        <v>Equipe 6</v>
      </c>
      <c r="C51" s="247"/>
      <c r="D51" s="247"/>
      <c r="E51" s="247"/>
      <c r="F51" s="247"/>
      <c r="G51" s="247"/>
      <c r="H51" s="70" t="str">
        <f t="shared" si="22"/>
        <v/>
      </c>
      <c r="J51" s="525"/>
      <c r="K51" s="69" t="str">
        <f t="shared" si="23"/>
        <v>Equipe 6</v>
      </c>
      <c r="L51" s="412"/>
      <c r="M51" s="412"/>
      <c r="N51" s="412"/>
      <c r="O51" s="412"/>
      <c r="P51" s="412"/>
      <c r="Q51" s="70" t="str">
        <f t="shared" si="24"/>
        <v/>
      </c>
    </row>
    <row r="52" spans="1:17" hidden="1" outlineLevel="1" x14ac:dyDescent="0.25">
      <c r="C52" s="1">
        <f>COUNTIF(C46:C51,0)</f>
        <v>0</v>
      </c>
      <c r="D52" s="1">
        <f>COUNTIF(D46:D51,0)</f>
        <v>0</v>
      </c>
      <c r="E52" s="1">
        <f>COUNTIF(E46:E51,0)</f>
        <v>0</v>
      </c>
      <c r="F52" s="1">
        <f>COUNTIF(F46:F51,0)</f>
        <v>0</v>
      </c>
      <c r="G52" s="1">
        <f>COUNTIF(G46:G51,0)</f>
        <v>0</v>
      </c>
      <c r="H52" t="e">
        <f>AVERAGE(H46:H51)</f>
        <v>#DIV/0!</v>
      </c>
      <c r="L52" s="1">
        <f>COUNTIF(L46:L51,0)</f>
        <v>0</v>
      </c>
      <c r="M52" s="1">
        <f>COUNTIF(M46:M51,0)</f>
        <v>0</v>
      </c>
      <c r="N52" s="1">
        <f>COUNTIF(N46:N51,0)</f>
        <v>0</v>
      </c>
      <c r="O52" s="1">
        <f>COUNTIF(O46:O51,0)</f>
        <v>0</v>
      </c>
      <c r="P52" s="1">
        <f>COUNTIF(P46:P51,0)</f>
        <v>0</v>
      </c>
      <c r="Q52" t="e">
        <f>AVERAGE(Q46:Q51)</f>
        <v>#DIV/0!</v>
      </c>
    </row>
    <row r="53" spans="1:17" collapsed="1" x14ac:dyDescent="0.25">
      <c r="G53" s="13"/>
      <c r="P53" s="13"/>
    </row>
    <row r="54" spans="1:17" x14ac:dyDescent="0.25">
      <c r="C54" s="526" t="s">
        <v>191</v>
      </c>
      <c r="D54" s="524"/>
      <c r="E54" s="526" t="s">
        <v>192</v>
      </c>
      <c r="F54" s="524"/>
      <c r="G54" s="526" t="s">
        <v>193</v>
      </c>
      <c r="H54" s="524"/>
      <c r="L54" s="526" t="s">
        <v>191</v>
      </c>
      <c r="M54" s="524"/>
      <c r="N54" s="526" t="s">
        <v>192</v>
      </c>
      <c r="O54" s="524"/>
      <c r="P54" s="526" t="s">
        <v>193</v>
      </c>
      <c r="Q54" s="524"/>
    </row>
    <row r="55" spans="1:17" x14ac:dyDescent="0.25">
      <c r="B55" s="67" t="str">
        <f>B7</f>
        <v>Equipe 5</v>
      </c>
      <c r="C55" s="524" t="e">
        <f>H63</f>
        <v>#DIV/0!</v>
      </c>
      <c r="D55" s="524"/>
      <c r="E55" s="524">
        <f>SUM(C63:G63)</f>
        <v>0</v>
      </c>
      <c r="F55" s="524"/>
      <c r="G55" s="13" t="e">
        <f>C55-E55/1000</f>
        <v>#DIV/0!</v>
      </c>
      <c r="H55">
        <f>COUNTA(H57:H62)-COUNTIF(H57:H62,"")</f>
        <v>0</v>
      </c>
      <c r="K55" s="67" t="str">
        <f>K7</f>
        <v>Equipe 5</v>
      </c>
      <c r="L55" s="524" t="e">
        <f>Q63</f>
        <v>#DIV/0!</v>
      </c>
      <c r="M55" s="524"/>
      <c r="N55" s="524">
        <f>SUM(L63:P63)</f>
        <v>0</v>
      </c>
      <c r="O55" s="524"/>
      <c r="P55" s="13" t="e">
        <f>L55-N55/1000</f>
        <v>#DIV/0!</v>
      </c>
      <c r="Q55">
        <f>COUNTA(Q57:Q62)-COUNTIF(Q57:Q62,"")</f>
        <v>0</v>
      </c>
    </row>
    <row r="56" spans="1:17" ht="199.2" hidden="1" customHeight="1" outlineLevel="1" x14ac:dyDescent="0.25">
      <c r="C56" s="68" t="s">
        <v>194</v>
      </c>
      <c r="D56" s="68" t="s">
        <v>195</v>
      </c>
      <c r="E56" s="68" t="s">
        <v>196</v>
      </c>
      <c r="F56" s="68" t="s">
        <v>197</v>
      </c>
      <c r="G56" s="68" t="s">
        <v>360</v>
      </c>
      <c r="H56" s="73" t="s">
        <v>198</v>
      </c>
      <c r="L56" s="68" t="s">
        <v>194</v>
      </c>
      <c r="M56" s="68" t="s">
        <v>195</v>
      </c>
      <c r="N56" s="68" t="s">
        <v>196</v>
      </c>
      <c r="O56" s="68" t="s">
        <v>197</v>
      </c>
      <c r="P56" s="68" t="s">
        <v>360</v>
      </c>
      <c r="Q56" s="73" t="s">
        <v>198</v>
      </c>
    </row>
    <row r="57" spans="1:17" ht="12.9" hidden="1" customHeight="1" outlineLevel="1" x14ac:dyDescent="0.25">
      <c r="A57" s="525" t="s">
        <v>199</v>
      </c>
      <c r="B57" s="69" t="str">
        <f t="shared" ref="B57:B62" si="25">B46</f>
        <v>Equipe 1</v>
      </c>
      <c r="C57" s="247"/>
      <c r="D57" s="247"/>
      <c r="E57" s="247"/>
      <c r="F57" s="247"/>
      <c r="G57" s="247"/>
      <c r="H57" s="70" t="str">
        <f t="shared" ref="H57:H62" si="26">IF(C57="","",SUM(C57:G57))</f>
        <v/>
      </c>
      <c r="J57" s="525" t="s">
        <v>199</v>
      </c>
      <c r="K57" s="69" t="str">
        <f t="shared" ref="K57:K62" si="27">K46</f>
        <v>Equipe 1</v>
      </c>
      <c r="L57" s="412"/>
      <c r="M57" s="412"/>
      <c r="N57" s="412"/>
      <c r="O57" s="412"/>
      <c r="P57" s="412"/>
      <c r="Q57" s="70" t="str">
        <f t="shared" ref="Q57:Q62" si="28">IF(L57="","",SUM(L57:P57))</f>
        <v/>
      </c>
    </row>
    <row r="58" spans="1:17" hidden="1" outlineLevel="1" x14ac:dyDescent="0.25">
      <c r="A58" s="525"/>
      <c r="B58" s="69" t="str">
        <f t="shared" si="25"/>
        <v>Equipe 2</v>
      </c>
      <c r="C58" s="247"/>
      <c r="D58" s="247"/>
      <c r="E58" s="247"/>
      <c r="F58" s="247"/>
      <c r="G58" s="247"/>
      <c r="H58" s="70" t="str">
        <f t="shared" si="26"/>
        <v/>
      </c>
      <c r="J58" s="525"/>
      <c r="K58" s="69" t="str">
        <f t="shared" si="27"/>
        <v>Equipe 2</v>
      </c>
      <c r="L58" s="412"/>
      <c r="M58" s="412"/>
      <c r="N58" s="412"/>
      <c r="O58" s="412"/>
      <c r="P58" s="412"/>
      <c r="Q58" s="70" t="str">
        <f t="shared" si="28"/>
        <v/>
      </c>
    </row>
    <row r="59" spans="1:17" hidden="1" outlineLevel="1" x14ac:dyDescent="0.25">
      <c r="A59" s="525"/>
      <c r="B59" s="69" t="str">
        <f t="shared" si="25"/>
        <v>Equipe 3</v>
      </c>
      <c r="C59" s="247"/>
      <c r="D59" s="247"/>
      <c r="E59" s="247"/>
      <c r="F59" s="247"/>
      <c r="G59" s="247"/>
      <c r="H59" s="70" t="str">
        <f t="shared" si="26"/>
        <v/>
      </c>
      <c r="J59" s="525"/>
      <c r="K59" s="69" t="str">
        <f t="shared" si="27"/>
        <v>Equipe 3</v>
      </c>
      <c r="L59" s="412"/>
      <c r="M59" s="412"/>
      <c r="N59" s="412"/>
      <c r="O59" s="412"/>
      <c r="P59" s="412"/>
      <c r="Q59" s="70" t="str">
        <f t="shared" si="28"/>
        <v/>
      </c>
    </row>
    <row r="60" spans="1:17" hidden="1" outlineLevel="1" x14ac:dyDescent="0.25">
      <c r="A60" s="525"/>
      <c r="B60" s="69" t="str">
        <f t="shared" si="25"/>
        <v>Equipe 4</v>
      </c>
      <c r="C60" s="247"/>
      <c r="D60" s="247"/>
      <c r="E60" s="247"/>
      <c r="F60" s="247"/>
      <c r="G60" s="247"/>
      <c r="H60" s="70" t="str">
        <f t="shared" si="26"/>
        <v/>
      </c>
      <c r="J60" s="525"/>
      <c r="K60" s="69" t="str">
        <f t="shared" si="27"/>
        <v>Equipe 4</v>
      </c>
      <c r="L60" s="412"/>
      <c r="M60" s="412"/>
      <c r="N60" s="412"/>
      <c r="O60" s="412"/>
      <c r="P60" s="412"/>
      <c r="Q60" s="70" t="str">
        <f t="shared" si="28"/>
        <v/>
      </c>
    </row>
    <row r="61" spans="1:17" hidden="1" outlineLevel="1" x14ac:dyDescent="0.25">
      <c r="A61" s="525"/>
      <c r="B61" s="69" t="str">
        <f t="shared" si="25"/>
        <v>Equipe 5</v>
      </c>
      <c r="C61" s="247"/>
      <c r="D61" s="247"/>
      <c r="E61" s="247"/>
      <c r="F61" s="247"/>
      <c r="G61" s="247"/>
      <c r="H61" s="70" t="str">
        <f t="shared" si="26"/>
        <v/>
      </c>
      <c r="J61" s="525"/>
      <c r="K61" s="69" t="str">
        <f t="shared" si="27"/>
        <v>Equipe 5</v>
      </c>
      <c r="L61" s="412"/>
      <c r="M61" s="412"/>
      <c r="N61" s="412"/>
      <c r="O61" s="412"/>
      <c r="P61" s="412"/>
      <c r="Q61" s="70" t="str">
        <f t="shared" si="28"/>
        <v/>
      </c>
    </row>
    <row r="62" spans="1:17" hidden="1" outlineLevel="1" x14ac:dyDescent="0.25">
      <c r="A62" s="525"/>
      <c r="B62" s="69" t="str">
        <f t="shared" si="25"/>
        <v>Equipe 6</v>
      </c>
      <c r="C62" s="247"/>
      <c r="D62" s="247"/>
      <c r="E62" s="247"/>
      <c r="F62" s="247"/>
      <c r="G62" s="247"/>
      <c r="H62" s="70" t="str">
        <f t="shared" si="26"/>
        <v/>
      </c>
      <c r="J62" s="525"/>
      <c r="K62" s="69" t="str">
        <f t="shared" si="27"/>
        <v>Equipe 6</v>
      </c>
      <c r="L62" s="412"/>
      <c r="M62" s="412"/>
      <c r="N62" s="412"/>
      <c r="O62" s="412"/>
      <c r="P62" s="412"/>
      <c r="Q62" s="70" t="str">
        <f t="shared" si="28"/>
        <v/>
      </c>
    </row>
    <row r="63" spans="1:17" hidden="1" outlineLevel="1" x14ac:dyDescent="0.25">
      <c r="C63" s="1">
        <f>COUNTIF(C57:C62,0)</f>
        <v>0</v>
      </c>
      <c r="D63" s="1">
        <f>COUNTIF(D57:D62,0)</f>
        <v>0</v>
      </c>
      <c r="E63" s="1">
        <f>COUNTIF(E57:E62,0)</f>
        <v>0</v>
      </c>
      <c r="F63" s="1">
        <f>COUNTIF(F57:F62,0)</f>
        <v>0</v>
      </c>
      <c r="G63" s="1">
        <f>COUNTIF(G57:G62,0)</f>
        <v>0</v>
      </c>
      <c r="H63" t="e">
        <f>AVERAGE(H57:H62)</f>
        <v>#DIV/0!</v>
      </c>
      <c r="L63" s="1">
        <f>COUNTIF(L57:L62,0)</f>
        <v>0</v>
      </c>
      <c r="M63" s="1">
        <f>COUNTIF(M57:M62,0)</f>
        <v>0</v>
      </c>
      <c r="N63" s="1">
        <f>COUNTIF(N57:N62,0)</f>
        <v>0</v>
      </c>
      <c r="O63" s="1">
        <f>COUNTIF(O57:O62,0)</f>
        <v>0</v>
      </c>
      <c r="P63" s="1">
        <f>COUNTIF(P57:P62,0)</f>
        <v>0</v>
      </c>
      <c r="Q63" t="e">
        <f>AVERAGE(Q57:Q62)</f>
        <v>#DIV/0!</v>
      </c>
    </row>
    <row r="64" spans="1:17" collapsed="1" x14ac:dyDescent="0.25">
      <c r="G64" s="13"/>
      <c r="P64" s="13"/>
    </row>
    <row r="65" spans="1:17" x14ac:dyDescent="0.25">
      <c r="C65" s="526" t="s">
        <v>191</v>
      </c>
      <c r="D65" s="524"/>
      <c r="E65" s="526" t="s">
        <v>192</v>
      </c>
      <c r="F65" s="524"/>
      <c r="G65" s="526" t="s">
        <v>193</v>
      </c>
      <c r="H65" s="524"/>
      <c r="L65" s="526" t="s">
        <v>191</v>
      </c>
      <c r="M65" s="524"/>
      <c r="N65" s="526" t="s">
        <v>192</v>
      </c>
      <c r="O65" s="524"/>
      <c r="P65" s="526" t="s">
        <v>193</v>
      </c>
      <c r="Q65" s="524"/>
    </row>
    <row r="66" spans="1:17" x14ac:dyDescent="0.25">
      <c r="B66" s="67" t="str">
        <f>B8</f>
        <v>Equipe 6</v>
      </c>
      <c r="C66" s="524" t="e">
        <f>H74</f>
        <v>#DIV/0!</v>
      </c>
      <c r="D66" s="524"/>
      <c r="E66" s="524">
        <f>SUM(C74:G74)</f>
        <v>0</v>
      </c>
      <c r="F66" s="524"/>
      <c r="G66" s="13" t="e">
        <f>C66-E66/1000</f>
        <v>#DIV/0!</v>
      </c>
      <c r="H66">
        <f>COUNTA(H68:H73)-COUNTIF(H68:H73,"")</f>
        <v>0</v>
      </c>
      <c r="K66" s="67" t="str">
        <f>K8</f>
        <v>Equipe 6</v>
      </c>
      <c r="L66" s="524" t="e">
        <f>Q74</f>
        <v>#DIV/0!</v>
      </c>
      <c r="M66" s="524"/>
      <c r="N66" s="524">
        <f>SUM(L74:P74)</f>
        <v>0</v>
      </c>
      <c r="O66" s="524"/>
      <c r="P66" s="13" t="e">
        <f>L66-N66/1000</f>
        <v>#DIV/0!</v>
      </c>
      <c r="Q66">
        <f>COUNTA(Q68:Q73)-COUNTIF(Q68:Q73,"")</f>
        <v>0</v>
      </c>
    </row>
    <row r="67" spans="1:17" ht="199.2" hidden="1" customHeight="1" outlineLevel="1" x14ac:dyDescent="0.25">
      <c r="C67" s="68" t="s">
        <v>194</v>
      </c>
      <c r="D67" s="68" t="s">
        <v>195</v>
      </c>
      <c r="E67" s="68" t="s">
        <v>196</v>
      </c>
      <c r="F67" s="68" t="s">
        <v>197</v>
      </c>
      <c r="G67" s="68" t="s">
        <v>360</v>
      </c>
      <c r="H67" s="73" t="s">
        <v>198</v>
      </c>
      <c r="L67" s="68" t="s">
        <v>194</v>
      </c>
      <c r="M67" s="68" t="s">
        <v>195</v>
      </c>
      <c r="N67" s="68" t="s">
        <v>196</v>
      </c>
      <c r="O67" s="68" t="s">
        <v>197</v>
      </c>
      <c r="P67" s="68" t="s">
        <v>360</v>
      </c>
      <c r="Q67" s="73" t="s">
        <v>198</v>
      </c>
    </row>
    <row r="68" spans="1:17" ht="12.9" hidden="1" customHeight="1" outlineLevel="1" x14ac:dyDescent="0.25">
      <c r="A68" s="525" t="s">
        <v>199</v>
      </c>
      <c r="B68" s="69" t="str">
        <f t="shared" ref="B68:B73" si="29">B57</f>
        <v>Equipe 1</v>
      </c>
      <c r="C68" s="247"/>
      <c r="D68" s="247"/>
      <c r="E68" s="247"/>
      <c r="F68" s="247"/>
      <c r="G68" s="247"/>
      <c r="H68" s="70" t="str">
        <f t="shared" ref="H68:H73" si="30">IF(C68="","",SUM(C68:G68))</f>
        <v/>
      </c>
      <c r="J68" s="525" t="s">
        <v>199</v>
      </c>
      <c r="K68" s="69" t="str">
        <f t="shared" ref="K68:K73" si="31">K57</f>
        <v>Equipe 1</v>
      </c>
      <c r="L68" s="412"/>
      <c r="M68" s="412"/>
      <c r="N68" s="412"/>
      <c r="O68" s="412"/>
      <c r="P68" s="412"/>
      <c r="Q68" s="70" t="str">
        <f t="shared" ref="Q68:Q73" si="32">IF(L68="","",SUM(L68:P68))</f>
        <v/>
      </c>
    </row>
    <row r="69" spans="1:17" hidden="1" outlineLevel="1" x14ac:dyDescent="0.25">
      <c r="A69" s="525"/>
      <c r="B69" s="69" t="str">
        <f t="shared" si="29"/>
        <v>Equipe 2</v>
      </c>
      <c r="C69" s="247"/>
      <c r="D69" s="247"/>
      <c r="E69" s="247"/>
      <c r="F69" s="247"/>
      <c r="G69" s="247"/>
      <c r="H69" s="70" t="str">
        <f t="shared" si="30"/>
        <v/>
      </c>
      <c r="J69" s="525"/>
      <c r="K69" s="69" t="str">
        <f t="shared" si="31"/>
        <v>Equipe 2</v>
      </c>
      <c r="L69" s="412"/>
      <c r="M69" s="412"/>
      <c r="N69" s="412"/>
      <c r="O69" s="412"/>
      <c r="P69" s="412"/>
      <c r="Q69" s="70" t="str">
        <f t="shared" si="32"/>
        <v/>
      </c>
    </row>
    <row r="70" spans="1:17" hidden="1" outlineLevel="1" x14ac:dyDescent="0.25">
      <c r="A70" s="525"/>
      <c r="B70" s="69" t="str">
        <f t="shared" si="29"/>
        <v>Equipe 3</v>
      </c>
      <c r="C70" s="247"/>
      <c r="D70" s="247"/>
      <c r="E70" s="247"/>
      <c r="F70" s="247"/>
      <c r="G70" s="247"/>
      <c r="H70" s="70" t="str">
        <f t="shared" si="30"/>
        <v/>
      </c>
      <c r="J70" s="525"/>
      <c r="K70" s="69" t="str">
        <f t="shared" si="31"/>
        <v>Equipe 3</v>
      </c>
      <c r="L70" s="412"/>
      <c r="M70" s="412"/>
      <c r="N70" s="412"/>
      <c r="O70" s="412"/>
      <c r="P70" s="412"/>
      <c r="Q70" s="70" t="str">
        <f t="shared" si="32"/>
        <v/>
      </c>
    </row>
    <row r="71" spans="1:17" hidden="1" outlineLevel="1" x14ac:dyDescent="0.25">
      <c r="A71" s="525"/>
      <c r="B71" s="69" t="str">
        <f t="shared" si="29"/>
        <v>Equipe 4</v>
      </c>
      <c r="C71" s="247"/>
      <c r="D71" s="247"/>
      <c r="E71" s="247"/>
      <c r="F71" s="247"/>
      <c r="G71" s="247"/>
      <c r="H71" s="70" t="str">
        <f t="shared" si="30"/>
        <v/>
      </c>
      <c r="J71" s="525"/>
      <c r="K71" s="69" t="str">
        <f t="shared" si="31"/>
        <v>Equipe 4</v>
      </c>
      <c r="L71" s="412"/>
      <c r="M71" s="412"/>
      <c r="N71" s="412"/>
      <c r="O71" s="412"/>
      <c r="P71" s="412"/>
      <c r="Q71" s="70" t="str">
        <f t="shared" si="32"/>
        <v/>
      </c>
    </row>
    <row r="72" spans="1:17" hidden="1" outlineLevel="1" x14ac:dyDescent="0.25">
      <c r="A72" s="525"/>
      <c r="B72" s="69" t="str">
        <f t="shared" si="29"/>
        <v>Equipe 5</v>
      </c>
      <c r="C72" s="247"/>
      <c r="D72" s="247"/>
      <c r="E72" s="247"/>
      <c r="F72" s="247"/>
      <c r="G72" s="247"/>
      <c r="H72" s="70" t="str">
        <f t="shared" si="30"/>
        <v/>
      </c>
      <c r="J72" s="525"/>
      <c r="K72" s="69" t="str">
        <f t="shared" si="31"/>
        <v>Equipe 5</v>
      </c>
      <c r="L72" s="412"/>
      <c r="M72" s="412"/>
      <c r="N72" s="412"/>
      <c r="O72" s="412"/>
      <c r="P72" s="412"/>
      <c r="Q72" s="70" t="str">
        <f t="shared" si="32"/>
        <v/>
      </c>
    </row>
    <row r="73" spans="1:17" hidden="1" outlineLevel="1" x14ac:dyDescent="0.25">
      <c r="A73" s="525"/>
      <c r="B73" s="69" t="str">
        <f t="shared" si="29"/>
        <v>Equipe 6</v>
      </c>
      <c r="C73" s="247"/>
      <c r="D73" s="247"/>
      <c r="E73" s="247"/>
      <c r="F73" s="247"/>
      <c r="G73" s="247"/>
      <c r="H73" s="70" t="str">
        <f t="shared" si="30"/>
        <v/>
      </c>
      <c r="J73" s="525"/>
      <c r="K73" s="69" t="str">
        <f t="shared" si="31"/>
        <v>Equipe 6</v>
      </c>
      <c r="L73" s="249"/>
      <c r="M73" s="249"/>
      <c r="N73" s="249"/>
      <c r="O73" s="249"/>
      <c r="P73" s="249"/>
      <c r="Q73" s="70" t="str">
        <f t="shared" si="32"/>
        <v/>
      </c>
    </row>
    <row r="74" spans="1:17" hidden="1" outlineLevel="1" x14ac:dyDescent="0.25">
      <c r="C74" s="1">
        <f>COUNTIF(C68:C73,0)</f>
        <v>0</v>
      </c>
      <c r="D74" s="1">
        <f>COUNTIF(D68:D73,0)</f>
        <v>0</v>
      </c>
      <c r="E74" s="1">
        <f>COUNTIF(E68:E73,0)</f>
        <v>0</v>
      </c>
      <c r="F74" s="1">
        <f>COUNTIF(F68:F73,0)</f>
        <v>0</v>
      </c>
      <c r="G74" s="1">
        <f>COUNTIF(G68:G73,0)</f>
        <v>0</v>
      </c>
      <c r="H74" t="e">
        <f>AVERAGE(H68:H73)</f>
        <v>#DIV/0!</v>
      </c>
      <c r="L74" s="1">
        <f>COUNTIF(L68:L73,0)</f>
        <v>0</v>
      </c>
      <c r="M74" s="1">
        <f>COUNTIF(M68:M73,0)</f>
        <v>0</v>
      </c>
      <c r="N74" s="1">
        <f>COUNTIF(N68:N73,0)</f>
        <v>0</v>
      </c>
      <c r="O74" s="1">
        <f>COUNTIF(O68:O73,0)</f>
        <v>0</v>
      </c>
      <c r="P74" s="1">
        <f>COUNTIF(P68:P73,0)</f>
        <v>0</v>
      </c>
      <c r="Q74" t="e">
        <f>AVERAGE(Q68:Q73)</f>
        <v>#DIV/0!</v>
      </c>
    </row>
    <row r="75" spans="1:17" collapsed="1" x14ac:dyDescent="0.25">
      <c r="G75" s="13"/>
      <c r="P75" s="13"/>
    </row>
  </sheetData>
  <mergeCells count="108">
    <mergeCell ref="C4:D4"/>
    <mergeCell ref="E4:F4"/>
    <mergeCell ref="L4:M4"/>
    <mergeCell ref="N4:O4"/>
    <mergeCell ref="U4:V4"/>
    <mergeCell ref="W4:X4"/>
    <mergeCell ref="C3:D3"/>
    <mergeCell ref="E3:F3"/>
    <mergeCell ref="L3:M3"/>
    <mergeCell ref="N3:O3"/>
    <mergeCell ref="U3:V3"/>
    <mergeCell ref="W3:X3"/>
    <mergeCell ref="C6:D6"/>
    <mergeCell ref="E6:F6"/>
    <mergeCell ref="L6:M6"/>
    <mergeCell ref="N6:O6"/>
    <mergeCell ref="U6:V6"/>
    <mergeCell ref="W6:X6"/>
    <mergeCell ref="C5:D5"/>
    <mergeCell ref="E5:F5"/>
    <mergeCell ref="L5:M5"/>
    <mergeCell ref="N5:O5"/>
    <mergeCell ref="U5:V5"/>
    <mergeCell ref="W5:X5"/>
    <mergeCell ref="C8:D8"/>
    <mergeCell ref="E8:F8"/>
    <mergeCell ref="L8:M8"/>
    <mergeCell ref="N8:O8"/>
    <mergeCell ref="U8:V8"/>
    <mergeCell ref="W8:X8"/>
    <mergeCell ref="C7:D7"/>
    <mergeCell ref="E7:F7"/>
    <mergeCell ref="L7:M7"/>
    <mergeCell ref="N7:O7"/>
    <mergeCell ref="U7:V7"/>
    <mergeCell ref="W7:X7"/>
    <mergeCell ref="P21:Q21"/>
    <mergeCell ref="C11:D11"/>
    <mergeCell ref="E11:F11"/>
    <mergeCell ref="L11:M11"/>
    <mergeCell ref="N11:O11"/>
    <mergeCell ref="A13:A18"/>
    <mergeCell ref="J13:J18"/>
    <mergeCell ref="C10:D10"/>
    <mergeCell ref="E10:F10"/>
    <mergeCell ref="G10:H10"/>
    <mergeCell ref="L10:M10"/>
    <mergeCell ref="N10:O10"/>
    <mergeCell ref="P10:Q10"/>
    <mergeCell ref="C22:D22"/>
    <mergeCell ref="E22:F22"/>
    <mergeCell ref="L22:M22"/>
    <mergeCell ref="N22:O22"/>
    <mergeCell ref="A24:A29"/>
    <mergeCell ref="J24:J29"/>
    <mergeCell ref="C21:D21"/>
    <mergeCell ref="E21:F21"/>
    <mergeCell ref="G21:H21"/>
    <mergeCell ref="L21:M21"/>
    <mergeCell ref="N21:O21"/>
    <mergeCell ref="P43:Q43"/>
    <mergeCell ref="C33:D33"/>
    <mergeCell ref="E33:F33"/>
    <mergeCell ref="L33:M33"/>
    <mergeCell ref="N33:O33"/>
    <mergeCell ref="A35:A40"/>
    <mergeCell ref="J35:J40"/>
    <mergeCell ref="C32:D32"/>
    <mergeCell ref="E32:F32"/>
    <mergeCell ref="G32:H32"/>
    <mergeCell ref="L32:M32"/>
    <mergeCell ref="N32:O32"/>
    <mergeCell ref="P32:Q32"/>
    <mergeCell ref="C44:D44"/>
    <mergeCell ref="E44:F44"/>
    <mergeCell ref="L44:M44"/>
    <mergeCell ref="N44:O44"/>
    <mergeCell ref="A46:A51"/>
    <mergeCell ref="J46:J51"/>
    <mergeCell ref="C43:D43"/>
    <mergeCell ref="E43:F43"/>
    <mergeCell ref="G43:H43"/>
    <mergeCell ref="L43:M43"/>
    <mergeCell ref="N43:O43"/>
    <mergeCell ref="P65:Q65"/>
    <mergeCell ref="C55:D55"/>
    <mergeCell ref="E55:F55"/>
    <mergeCell ref="L55:M55"/>
    <mergeCell ref="N55:O55"/>
    <mergeCell ref="A57:A62"/>
    <mergeCell ref="J57:J62"/>
    <mergeCell ref="C54:D54"/>
    <mergeCell ref="E54:F54"/>
    <mergeCell ref="G54:H54"/>
    <mergeCell ref="L54:M54"/>
    <mergeCell ref="N54:O54"/>
    <mergeCell ref="P54:Q54"/>
    <mergeCell ref="C66:D66"/>
    <mergeCell ref="E66:F66"/>
    <mergeCell ref="L66:M66"/>
    <mergeCell ref="N66:O66"/>
    <mergeCell ref="A68:A73"/>
    <mergeCell ref="J68:J73"/>
    <mergeCell ref="C65:D65"/>
    <mergeCell ref="E65:F65"/>
    <mergeCell ref="G65:H65"/>
    <mergeCell ref="L65:M65"/>
    <mergeCell ref="N65:O65"/>
  </mergeCells>
  <conditionalFormatting sqref="C74:G74 C63:G63 C52:G52 C41:G41 C30:G30 C19:G19">
    <cfRule type="cellIs" dxfId="7" priority="2" stopIfTrue="1" operator="greaterThan">
      <formula>1</formula>
    </cfRule>
  </conditionalFormatting>
  <conditionalFormatting sqref="L74:P74 L63:P63 L52:P52 L41:P41 L30:P30 L19:P19">
    <cfRule type="cellIs" dxfId="6" priority="1" stopIfTrue="1" operator="greaterThan">
      <formula>1</formula>
    </cfRule>
  </conditionalFormatting>
  <dataValidations count="2">
    <dataValidation type="list" allowBlank="1" showInputMessage="1" showErrorMessage="1" sqref="C65589:G65596 IW65589:JA65596 SS65589:SW65596 ACO65589:ACS65596 AMK65589:AMO65596 AWG65589:AWK65596 BGC65589:BGG65596 BPY65589:BQC65596 BZU65589:BZY65596 CJQ65589:CJU65596 CTM65589:CTQ65596 DDI65589:DDM65596 DNE65589:DNI65596 DXA65589:DXE65596 EGW65589:EHA65596 EQS65589:EQW65596 FAO65589:FAS65596 FKK65589:FKO65596 FUG65589:FUK65596 GEC65589:GEG65596 GNY65589:GOC65596 GXU65589:GXY65596 HHQ65589:HHU65596 HRM65589:HRQ65596 IBI65589:IBM65596 ILE65589:ILI65596 IVA65589:IVE65596 JEW65589:JFA65596 JOS65589:JOW65596 JYO65589:JYS65596 KIK65589:KIO65596 KSG65589:KSK65596 LCC65589:LCG65596 LLY65589:LMC65596 LVU65589:LVY65596 MFQ65589:MFU65596 MPM65589:MPQ65596 MZI65589:MZM65596 NJE65589:NJI65596 NTA65589:NTE65596 OCW65589:ODA65596 OMS65589:OMW65596 OWO65589:OWS65596 PGK65589:PGO65596 PQG65589:PQK65596 QAC65589:QAG65596 QJY65589:QKC65596 QTU65589:QTY65596 RDQ65589:RDU65596 RNM65589:RNQ65596 RXI65589:RXM65596 SHE65589:SHI65596 SRA65589:SRE65596 TAW65589:TBA65596 TKS65589:TKW65596 TUO65589:TUS65596 UEK65589:UEO65596 UOG65589:UOK65596 UYC65589:UYG65596 VHY65589:VIC65596 VRU65589:VRY65596 WBQ65589:WBU65596 WLM65589:WLQ65596 WVI65589:WVM65596 C131125:G131132 IW131125:JA131132 SS131125:SW131132 ACO131125:ACS131132 AMK131125:AMO131132 AWG131125:AWK131132 BGC131125:BGG131132 BPY131125:BQC131132 BZU131125:BZY131132 CJQ131125:CJU131132 CTM131125:CTQ131132 DDI131125:DDM131132 DNE131125:DNI131132 DXA131125:DXE131132 EGW131125:EHA131132 EQS131125:EQW131132 FAO131125:FAS131132 FKK131125:FKO131132 FUG131125:FUK131132 GEC131125:GEG131132 GNY131125:GOC131132 GXU131125:GXY131132 HHQ131125:HHU131132 HRM131125:HRQ131132 IBI131125:IBM131132 ILE131125:ILI131132 IVA131125:IVE131132 JEW131125:JFA131132 JOS131125:JOW131132 JYO131125:JYS131132 KIK131125:KIO131132 KSG131125:KSK131132 LCC131125:LCG131132 LLY131125:LMC131132 LVU131125:LVY131132 MFQ131125:MFU131132 MPM131125:MPQ131132 MZI131125:MZM131132 NJE131125:NJI131132 NTA131125:NTE131132 OCW131125:ODA131132 OMS131125:OMW131132 OWO131125:OWS131132 PGK131125:PGO131132 PQG131125:PQK131132 QAC131125:QAG131132 QJY131125:QKC131132 QTU131125:QTY131132 RDQ131125:RDU131132 RNM131125:RNQ131132 RXI131125:RXM131132 SHE131125:SHI131132 SRA131125:SRE131132 TAW131125:TBA131132 TKS131125:TKW131132 TUO131125:TUS131132 UEK131125:UEO131132 UOG131125:UOK131132 UYC131125:UYG131132 VHY131125:VIC131132 VRU131125:VRY131132 WBQ131125:WBU131132 WLM131125:WLQ131132 WVI131125:WVM131132 C196661:G196668 IW196661:JA196668 SS196661:SW196668 ACO196661:ACS196668 AMK196661:AMO196668 AWG196661:AWK196668 BGC196661:BGG196668 BPY196661:BQC196668 BZU196661:BZY196668 CJQ196661:CJU196668 CTM196661:CTQ196668 DDI196661:DDM196668 DNE196661:DNI196668 DXA196661:DXE196668 EGW196661:EHA196668 EQS196661:EQW196668 FAO196661:FAS196668 FKK196661:FKO196668 FUG196661:FUK196668 GEC196661:GEG196668 GNY196661:GOC196668 GXU196661:GXY196668 HHQ196661:HHU196668 HRM196661:HRQ196668 IBI196661:IBM196668 ILE196661:ILI196668 IVA196661:IVE196668 JEW196661:JFA196668 JOS196661:JOW196668 JYO196661:JYS196668 KIK196661:KIO196668 KSG196661:KSK196668 LCC196661:LCG196668 LLY196661:LMC196668 LVU196661:LVY196668 MFQ196661:MFU196668 MPM196661:MPQ196668 MZI196661:MZM196668 NJE196661:NJI196668 NTA196661:NTE196668 OCW196661:ODA196668 OMS196661:OMW196668 OWO196661:OWS196668 PGK196661:PGO196668 PQG196661:PQK196668 QAC196661:QAG196668 QJY196661:QKC196668 QTU196661:QTY196668 RDQ196661:RDU196668 RNM196661:RNQ196668 RXI196661:RXM196668 SHE196661:SHI196668 SRA196661:SRE196668 TAW196661:TBA196668 TKS196661:TKW196668 TUO196661:TUS196668 UEK196661:UEO196668 UOG196661:UOK196668 UYC196661:UYG196668 VHY196661:VIC196668 VRU196661:VRY196668 WBQ196661:WBU196668 WLM196661:WLQ196668 WVI196661:WVM196668 C262197:G262204 IW262197:JA262204 SS262197:SW262204 ACO262197:ACS262204 AMK262197:AMO262204 AWG262197:AWK262204 BGC262197:BGG262204 BPY262197:BQC262204 BZU262197:BZY262204 CJQ262197:CJU262204 CTM262197:CTQ262204 DDI262197:DDM262204 DNE262197:DNI262204 DXA262197:DXE262204 EGW262197:EHA262204 EQS262197:EQW262204 FAO262197:FAS262204 FKK262197:FKO262204 FUG262197:FUK262204 GEC262197:GEG262204 GNY262197:GOC262204 GXU262197:GXY262204 HHQ262197:HHU262204 HRM262197:HRQ262204 IBI262197:IBM262204 ILE262197:ILI262204 IVA262197:IVE262204 JEW262197:JFA262204 JOS262197:JOW262204 JYO262197:JYS262204 KIK262197:KIO262204 KSG262197:KSK262204 LCC262197:LCG262204 LLY262197:LMC262204 LVU262197:LVY262204 MFQ262197:MFU262204 MPM262197:MPQ262204 MZI262197:MZM262204 NJE262197:NJI262204 NTA262197:NTE262204 OCW262197:ODA262204 OMS262197:OMW262204 OWO262197:OWS262204 PGK262197:PGO262204 PQG262197:PQK262204 QAC262197:QAG262204 QJY262197:QKC262204 QTU262197:QTY262204 RDQ262197:RDU262204 RNM262197:RNQ262204 RXI262197:RXM262204 SHE262197:SHI262204 SRA262197:SRE262204 TAW262197:TBA262204 TKS262197:TKW262204 TUO262197:TUS262204 UEK262197:UEO262204 UOG262197:UOK262204 UYC262197:UYG262204 VHY262197:VIC262204 VRU262197:VRY262204 WBQ262197:WBU262204 WLM262197:WLQ262204 WVI262197:WVM262204 C327733:G327740 IW327733:JA327740 SS327733:SW327740 ACO327733:ACS327740 AMK327733:AMO327740 AWG327733:AWK327740 BGC327733:BGG327740 BPY327733:BQC327740 BZU327733:BZY327740 CJQ327733:CJU327740 CTM327733:CTQ327740 DDI327733:DDM327740 DNE327733:DNI327740 DXA327733:DXE327740 EGW327733:EHA327740 EQS327733:EQW327740 FAO327733:FAS327740 FKK327733:FKO327740 FUG327733:FUK327740 GEC327733:GEG327740 GNY327733:GOC327740 GXU327733:GXY327740 HHQ327733:HHU327740 HRM327733:HRQ327740 IBI327733:IBM327740 ILE327733:ILI327740 IVA327733:IVE327740 JEW327733:JFA327740 JOS327733:JOW327740 JYO327733:JYS327740 KIK327733:KIO327740 KSG327733:KSK327740 LCC327733:LCG327740 LLY327733:LMC327740 LVU327733:LVY327740 MFQ327733:MFU327740 MPM327733:MPQ327740 MZI327733:MZM327740 NJE327733:NJI327740 NTA327733:NTE327740 OCW327733:ODA327740 OMS327733:OMW327740 OWO327733:OWS327740 PGK327733:PGO327740 PQG327733:PQK327740 QAC327733:QAG327740 QJY327733:QKC327740 QTU327733:QTY327740 RDQ327733:RDU327740 RNM327733:RNQ327740 RXI327733:RXM327740 SHE327733:SHI327740 SRA327733:SRE327740 TAW327733:TBA327740 TKS327733:TKW327740 TUO327733:TUS327740 UEK327733:UEO327740 UOG327733:UOK327740 UYC327733:UYG327740 VHY327733:VIC327740 VRU327733:VRY327740 WBQ327733:WBU327740 WLM327733:WLQ327740 WVI327733:WVM327740 C393269:G393276 IW393269:JA393276 SS393269:SW393276 ACO393269:ACS393276 AMK393269:AMO393276 AWG393269:AWK393276 BGC393269:BGG393276 BPY393269:BQC393276 BZU393269:BZY393276 CJQ393269:CJU393276 CTM393269:CTQ393276 DDI393269:DDM393276 DNE393269:DNI393276 DXA393269:DXE393276 EGW393269:EHA393276 EQS393269:EQW393276 FAO393269:FAS393276 FKK393269:FKO393276 FUG393269:FUK393276 GEC393269:GEG393276 GNY393269:GOC393276 GXU393269:GXY393276 HHQ393269:HHU393276 HRM393269:HRQ393276 IBI393269:IBM393276 ILE393269:ILI393276 IVA393269:IVE393276 JEW393269:JFA393276 JOS393269:JOW393276 JYO393269:JYS393276 KIK393269:KIO393276 KSG393269:KSK393276 LCC393269:LCG393276 LLY393269:LMC393276 LVU393269:LVY393276 MFQ393269:MFU393276 MPM393269:MPQ393276 MZI393269:MZM393276 NJE393269:NJI393276 NTA393269:NTE393276 OCW393269:ODA393276 OMS393269:OMW393276 OWO393269:OWS393276 PGK393269:PGO393276 PQG393269:PQK393276 QAC393269:QAG393276 QJY393269:QKC393276 QTU393269:QTY393276 RDQ393269:RDU393276 RNM393269:RNQ393276 RXI393269:RXM393276 SHE393269:SHI393276 SRA393269:SRE393276 TAW393269:TBA393276 TKS393269:TKW393276 TUO393269:TUS393276 UEK393269:UEO393276 UOG393269:UOK393276 UYC393269:UYG393276 VHY393269:VIC393276 VRU393269:VRY393276 WBQ393269:WBU393276 WLM393269:WLQ393276 WVI393269:WVM393276 C458805:G458812 IW458805:JA458812 SS458805:SW458812 ACO458805:ACS458812 AMK458805:AMO458812 AWG458805:AWK458812 BGC458805:BGG458812 BPY458805:BQC458812 BZU458805:BZY458812 CJQ458805:CJU458812 CTM458805:CTQ458812 DDI458805:DDM458812 DNE458805:DNI458812 DXA458805:DXE458812 EGW458805:EHA458812 EQS458805:EQW458812 FAO458805:FAS458812 FKK458805:FKO458812 FUG458805:FUK458812 GEC458805:GEG458812 GNY458805:GOC458812 GXU458805:GXY458812 HHQ458805:HHU458812 HRM458805:HRQ458812 IBI458805:IBM458812 ILE458805:ILI458812 IVA458805:IVE458812 JEW458805:JFA458812 JOS458805:JOW458812 JYO458805:JYS458812 KIK458805:KIO458812 KSG458805:KSK458812 LCC458805:LCG458812 LLY458805:LMC458812 LVU458805:LVY458812 MFQ458805:MFU458812 MPM458805:MPQ458812 MZI458805:MZM458812 NJE458805:NJI458812 NTA458805:NTE458812 OCW458805:ODA458812 OMS458805:OMW458812 OWO458805:OWS458812 PGK458805:PGO458812 PQG458805:PQK458812 QAC458805:QAG458812 QJY458805:QKC458812 QTU458805:QTY458812 RDQ458805:RDU458812 RNM458805:RNQ458812 RXI458805:RXM458812 SHE458805:SHI458812 SRA458805:SRE458812 TAW458805:TBA458812 TKS458805:TKW458812 TUO458805:TUS458812 UEK458805:UEO458812 UOG458805:UOK458812 UYC458805:UYG458812 VHY458805:VIC458812 VRU458805:VRY458812 WBQ458805:WBU458812 WLM458805:WLQ458812 WVI458805:WVM458812 C524341:G524348 IW524341:JA524348 SS524341:SW524348 ACO524341:ACS524348 AMK524341:AMO524348 AWG524341:AWK524348 BGC524341:BGG524348 BPY524341:BQC524348 BZU524341:BZY524348 CJQ524341:CJU524348 CTM524341:CTQ524348 DDI524341:DDM524348 DNE524341:DNI524348 DXA524341:DXE524348 EGW524341:EHA524348 EQS524341:EQW524348 FAO524341:FAS524348 FKK524341:FKO524348 FUG524341:FUK524348 GEC524341:GEG524348 GNY524341:GOC524348 GXU524341:GXY524348 HHQ524341:HHU524348 HRM524341:HRQ524348 IBI524341:IBM524348 ILE524341:ILI524348 IVA524341:IVE524348 JEW524341:JFA524348 JOS524341:JOW524348 JYO524341:JYS524348 KIK524341:KIO524348 KSG524341:KSK524348 LCC524341:LCG524348 LLY524341:LMC524348 LVU524341:LVY524348 MFQ524341:MFU524348 MPM524341:MPQ524348 MZI524341:MZM524348 NJE524341:NJI524348 NTA524341:NTE524348 OCW524341:ODA524348 OMS524341:OMW524348 OWO524341:OWS524348 PGK524341:PGO524348 PQG524341:PQK524348 QAC524341:QAG524348 QJY524341:QKC524348 QTU524341:QTY524348 RDQ524341:RDU524348 RNM524341:RNQ524348 RXI524341:RXM524348 SHE524341:SHI524348 SRA524341:SRE524348 TAW524341:TBA524348 TKS524341:TKW524348 TUO524341:TUS524348 UEK524341:UEO524348 UOG524341:UOK524348 UYC524341:UYG524348 VHY524341:VIC524348 VRU524341:VRY524348 WBQ524341:WBU524348 WLM524341:WLQ524348 WVI524341:WVM524348 C589877:G589884 IW589877:JA589884 SS589877:SW589884 ACO589877:ACS589884 AMK589877:AMO589884 AWG589877:AWK589884 BGC589877:BGG589884 BPY589877:BQC589884 BZU589877:BZY589884 CJQ589877:CJU589884 CTM589877:CTQ589884 DDI589877:DDM589884 DNE589877:DNI589884 DXA589877:DXE589884 EGW589877:EHA589884 EQS589877:EQW589884 FAO589877:FAS589884 FKK589877:FKO589884 FUG589877:FUK589884 GEC589877:GEG589884 GNY589877:GOC589884 GXU589877:GXY589884 HHQ589877:HHU589884 HRM589877:HRQ589884 IBI589877:IBM589884 ILE589877:ILI589884 IVA589877:IVE589884 JEW589877:JFA589884 JOS589877:JOW589884 JYO589877:JYS589884 KIK589877:KIO589884 KSG589877:KSK589884 LCC589877:LCG589884 LLY589877:LMC589884 LVU589877:LVY589884 MFQ589877:MFU589884 MPM589877:MPQ589884 MZI589877:MZM589884 NJE589877:NJI589884 NTA589877:NTE589884 OCW589877:ODA589884 OMS589877:OMW589884 OWO589877:OWS589884 PGK589877:PGO589884 PQG589877:PQK589884 QAC589877:QAG589884 QJY589877:QKC589884 QTU589877:QTY589884 RDQ589877:RDU589884 RNM589877:RNQ589884 RXI589877:RXM589884 SHE589877:SHI589884 SRA589877:SRE589884 TAW589877:TBA589884 TKS589877:TKW589884 TUO589877:TUS589884 UEK589877:UEO589884 UOG589877:UOK589884 UYC589877:UYG589884 VHY589877:VIC589884 VRU589877:VRY589884 WBQ589877:WBU589884 WLM589877:WLQ589884 WVI589877:WVM589884 C655413:G655420 IW655413:JA655420 SS655413:SW655420 ACO655413:ACS655420 AMK655413:AMO655420 AWG655413:AWK655420 BGC655413:BGG655420 BPY655413:BQC655420 BZU655413:BZY655420 CJQ655413:CJU655420 CTM655413:CTQ655420 DDI655413:DDM655420 DNE655413:DNI655420 DXA655413:DXE655420 EGW655413:EHA655420 EQS655413:EQW655420 FAO655413:FAS655420 FKK655413:FKO655420 FUG655413:FUK655420 GEC655413:GEG655420 GNY655413:GOC655420 GXU655413:GXY655420 HHQ655413:HHU655420 HRM655413:HRQ655420 IBI655413:IBM655420 ILE655413:ILI655420 IVA655413:IVE655420 JEW655413:JFA655420 JOS655413:JOW655420 JYO655413:JYS655420 KIK655413:KIO655420 KSG655413:KSK655420 LCC655413:LCG655420 LLY655413:LMC655420 LVU655413:LVY655420 MFQ655413:MFU655420 MPM655413:MPQ655420 MZI655413:MZM655420 NJE655413:NJI655420 NTA655413:NTE655420 OCW655413:ODA655420 OMS655413:OMW655420 OWO655413:OWS655420 PGK655413:PGO655420 PQG655413:PQK655420 QAC655413:QAG655420 QJY655413:QKC655420 QTU655413:QTY655420 RDQ655413:RDU655420 RNM655413:RNQ655420 RXI655413:RXM655420 SHE655413:SHI655420 SRA655413:SRE655420 TAW655413:TBA655420 TKS655413:TKW655420 TUO655413:TUS655420 UEK655413:UEO655420 UOG655413:UOK655420 UYC655413:UYG655420 VHY655413:VIC655420 VRU655413:VRY655420 WBQ655413:WBU655420 WLM655413:WLQ655420 WVI655413:WVM655420 C720949:G720956 IW720949:JA720956 SS720949:SW720956 ACO720949:ACS720956 AMK720949:AMO720956 AWG720949:AWK720956 BGC720949:BGG720956 BPY720949:BQC720956 BZU720949:BZY720956 CJQ720949:CJU720956 CTM720949:CTQ720956 DDI720949:DDM720956 DNE720949:DNI720956 DXA720949:DXE720956 EGW720949:EHA720956 EQS720949:EQW720956 FAO720949:FAS720956 FKK720949:FKO720956 FUG720949:FUK720956 GEC720949:GEG720956 GNY720949:GOC720956 GXU720949:GXY720956 HHQ720949:HHU720956 HRM720949:HRQ720956 IBI720949:IBM720956 ILE720949:ILI720956 IVA720949:IVE720956 JEW720949:JFA720956 JOS720949:JOW720956 JYO720949:JYS720956 KIK720949:KIO720956 KSG720949:KSK720956 LCC720949:LCG720956 LLY720949:LMC720956 LVU720949:LVY720956 MFQ720949:MFU720956 MPM720949:MPQ720956 MZI720949:MZM720956 NJE720949:NJI720956 NTA720949:NTE720956 OCW720949:ODA720956 OMS720949:OMW720956 OWO720949:OWS720956 PGK720949:PGO720956 PQG720949:PQK720956 QAC720949:QAG720956 QJY720949:QKC720956 QTU720949:QTY720956 RDQ720949:RDU720956 RNM720949:RNQ720956 RXI720949:RXM720956 SHE720949:SHI720956 SRA720949:SRE720956 TAW720949:TBA720956 TKS720949:TKW720956 TUO720949:TUS720956 UEK720949:UEO720956 UOG720949:UOK720956 UYC720949:UYG720956 VHY720949:VIC720956 VRU720949:VRY720956 WBQ720949:WBU720956 WLM720949:WLQ720956 WVI720949:WVM720956 C786485:G786492 IW786485:JA786492 SS786485:SW786492 ACO786485:ACS786492 AMK786485:AMO786492 AWG786485:AWK786492 BGC786485:BGG786492 BPY786485:BQC786492 BZU786485:BZY786492 CJQ786485:CJU786492 CTM786485:CTQ786492 DDI786485:DDM786492 DNE786485:DNI786492 DXA786485:DXE786492 EGW786485:EHA786492 EQS786485:EQW786492 FAO786485:FAS786492 FKK786485:FKO786492 FUG786485:FUK786492 GEC786485:GEG786492 GNY786485:GOC786492 GXU786485:GXY786492 HHQ786485:HHU786492 HRM786485:HRQ786492 IBI786485:IBM786492 ILE786485:ILI786492 IVA786485:IVE786492 JEW786485:JFA786492 JOS786485:JOW786492 JYO786485:JYS786492 KIK786485:KIO786492 KSG786485:KSK786492 LCC786485:LCG786492 LLY786485:LMC786492 LVU786485:LVY786492 MFQ786485:MFU786492 MPM786485:MPQ786492 MZI786485:MZM786492 NJE786485:NJI786492 NTA786485:NTE786492 OCW786485:ODA786492 OMS786485:OMW786492 OWO786485:OWS786492 PGK786485:PGO786492 PQG786485:PQK786492 QAC786485:QAG786492 QJY786485:QKC786492 QTU786485:QTY786492 RDQ786485:RDU786492 RNM786485:RNQ786492 RXI786485:RXM786492 SHE786485:SHI786492 SRA786485:SRE786492 TAW786485:TBA786492 TKS786485:TKW786492 TUO786485:TUS786492 UEK786485:UEO786492 UOG786485:UOK786492 UYC786485:UYG786492 VHY786485:VIC786492 VRU786485:VRY786492 WBQ786485:WBU786492 WLM786485:WLQ786492 WVI786485:WVM786492 C852021:G852028 IW852021:JA852028 SS852021:SW852028 ACO852021:ACS852028 AMK852021:AMO852028 AWG852021:AWK852028 BGC852021:BGG852028 BPY852021:BQC852028 BZU852021:BZY852028 CJQ852021:CJU852028 CTM852021:CTQ852028 DDI852021:DDM852028 DNE852021:DNI852028 DXA852021:DXE852028 EGW852021:EHA852028 EQS852021:EQW852028 FAO852021:FAS852028 FKK852021:FKO852028 FUG852021:FUK852028 GEC852021:GEG852028 GNY852021:GOC852028 GXU852021:GXY852028 HHQ852021:HHU852028 HRM852021:HRQ852028 IBI852021:IBM852028 ILE852021:ILI852028 IVA852021:IVE852028 JEW852021:JFA852028 JOS852021:JOW852028 JYO852021:JYS852028 KIK852021:KIO852028 KSG852021:KSK852028 LCC852021:LCG852028 LLY852021:LMC852028 LVU852021:LVY852028 MFQ852021:MFU852028 MPM852021:MPQ852028 MZI852021:MZM852028 NJE852021:NJI852028 NTA852021:NTE852028 OCW852021:ODA852028 OMS852021:OMW852028 OWO852021:OWS852028 PGK852021:PGO852028 PQG852021:PQK852028 QAC852021:QAG852028 QJY852021:QKC852028 QTU852021:QTY852028 RDQ852021:RDU852028 RNM852021:RNQ852028 RXI852021:RXM852028 SHE852021:SHI852028 SRA852021:SRE852028 TAW852021:TBA852028 TKS852021:TKW852028 TUO852021:TUS852028 UEK852021:UEO852028 UOG852021:UOK852028 UYC852021:UYG852028 VHY852021:VIC852028 VRU852021:VRY852028 WBQ852021:WBU852028 WLM852021:WLQ852028 WVI852021:WVM852028 C917557:G917564 IW917557:JA917564 SS917557:SW917564 ACO917557:ACS917564 AMK917557:AMO917564 AWG917557:AWK917564 BGC917557:BGG917564 BPY917557:BQC917564 BZU917557:BZY917564 CJQ917557:CJU917564 CTM917557:CTQ917564 DDI917557:DDM917564 DNE917557:DNI917564 DXA917557:DXE917564 EGW917557:EHA917564 EQS917557:EQW917564 FAO917557:FAS917564 FKK917557:FKO917564 FUG917557:FUK917564 GEC917557:GEG917564 GNY917557:GOC917564 GXU917557:GXY917564 HHQ917557:HHU917564 HRM917557:HRQ917564 IBI917557:IBM917564 ILE917557:ILI917564 IVA917557:IVE917564 JEW917557:JFA917564 JOS917557:JOW917564 JYO917557:JYS917564 KIK917557:KIO917564 KSG917557:KSK917564 LCC917557:LCG917564 LLY917557:LMC917564 LVU917557:LVY917564 MFQ917557:MFU917564 MPM917557:MPQ917564 MZI917557:MZM917564 NJE917557:NJI917564 NTA917557:NTE917564 OCW917557:ODA917564 OMS917557:OMW917564 OWO917557:OWS917564 PGK917557:PGO917564 PQG917557:PQK917564 QAC917557:QAG917564 QJY917557:QKC917564 QTU917557:QTY917564 RDQ917557:RDU917564 RNM917557:RNQ917564 RXI917557:RXM917564 SHE917557:SHI917564 SRA917557:SRE917564 TAW917557:TBA917564 TKS917557:TKW917564 TUO917557:TUS917564 UEK917557:UEO917564 UOG917557:UOK917564 UYC917557:UYG917564 VHY917557:VIC917564 VRU917557:VRY917564 WBQ917557:WBU917564 WLM917557:WLQ917564 WVI917557:WVM917564 C983093:G983100 IW983093:JA983100 SS983093:SW983100 ACO983093:ACS983100 AMK983093:AMO983100 AWG983093:AWK983100 BGC983093:BGG983100 BPY983093:BQC983100 BZU983093:BZY983100 CJQ983093:CJU983100 CTM983093:CTQ983100 DDI983093:DDM983100 DNE983093:DNI983100 DXA983093:DXE983100 EGW983093:EHA983100 EQS983093:EQW983100 FAO983093:FAS983100 FKK983093:FKO983100 FUG983093:FUK983100 GEC983093:GEG983100 GNY983093:GOC983100 GXU983093:GXY983100 HHQ983093:HHU983100 HRM983093:HRQ983100 IBI983093:IBM983100 ILE983093:ILI983100 IVA983093:IVE983100 JEW983093:JFA983100 JOS983093:JOW983100 JYO983093:JYS983100 KIK983093:KIO983100 KSG983093:KSK983100 LCC983093:LCG983100 LLY983093:LMC983100 LVU983093:LVY983100 MFQ983093:MFU983100 MPM983093:MPQ983100 MZI983093:MZM983100 NJE983093:NJI983100 NTA983093:NTE983100 OCW983093:ODA983100 OMS983093:OMW983100 OWO983093:OWS983100 PGK983093:PGO983100 PQG983093:PQK983100 QAC983093:QAG983100 QJY983093:QKC983100 QTU983093:QTY983100 RDQ983093:RDU983100 RNM983093:RNQ983100 RXI983093:RXM983100 SHE983093:SHI983100 SRA983093:SRE983100 TAW983093:TBA983100 TKS983093:TKW983100 TUO983093:TUS983100 UEK983093:UEO983100 UOG983093:UOK983100 UYC983093:UYG983100 VHY983093:VIC983100 VRU983093:VRY983100 WBQ983093:WBU983100 WLM983093:WLQ983100 WVI983093:WVM983100 C65511:G65518 IW65511:JA65518 SS65511:SW65518 ACO65511:ACS65518 AMK65511:AMO65518 AWG65511:AWK65518 BGC65511:BGG65518 BPY65511:BQC65518 BZU65511:BZY65518 CJQ65511:CJU65518 CTM65511:CTQ65518 DDI65511:DDM65518 DNE65511:DNI65518 DXA65511:DXE65518 EGW65511:EHA65518 EQS65511:EQW65518 FAO65511:FAS65518 FKK65511:FKO65518 FUG65511:FUK65518 GEC65511:GEG65518 GNY65511:GOC65518 GXU65511:GXY65518 HHQ65511:HHU65518 HRM65511:HRQ65518 IBI65511:IBM65518 ILE65511:ILI65518 IVA65511:IVE65518 JEW65511:JFA65518 JOS65511:JOW65518 JYO65511:JYS65518 KIK65511:KIO65518 KSG65511:KSK65518 LCC65511:LCG65518 LLY65511:LMC65518 LVU65511:LVY65518 MFQ65511:MFU65518 MPM65511:MPQ65518 MZI65511:MZM65518 NJE65511:NJI65518 NTA65511:NTE65518 OCW65511:ODA65518 OMS65511:OMW65518 OWO65511:OWS65518 PGK65511:PGO65518 PQG65511:PQK65518 QAC65511:QAG65518 QJY65511:QKC65518 QTU65511:QTY65518 RDQ65511:RDU65518 RNM65511:RNQ65518 RXI65511:RXM65518 SHE65511:SHI65518 SRA65511:SRE65518 TAW65511:TBA65518 TKS65511:TKW65518 TUO65511:TUS65518 UEK65511:UEO65518 UOG65511:UOK65518 UYC65511:UYG65518 VHY65511:VIC65518 VRU65511:VRY65518 WBQ65511:WBU65518 WLM65511:WLQ65518 WVI65511:WVM65518 C131047:G131054 IW131047:JA131054 SS131047:SW131054 ACO131047:ACS131054 AMK131047:AMO131054 AWG131047:AWK131054 BGC131047:BGG131054 BPY131047:BQC131054 BZU131047:BZY131054 CJQ131047:CJU131054 CTM131047:CTQ131054 DDI131047:DDM131054 DNE131047:DNI131054 DXA131047:DXE131054 EGW131047:EHA131054 EQS131047:EQW131054 FAO131047:FAS131054 FKK131047:FKO131054 FUG131047:FUK131054 GEC131047:GEG131054 GNY131047:GOC131054 GXU131047:GXY131054 HHQ131047:HHU131054 HRM131047:HRQ131054 IBI131047:IBM131054 ILE131047:ILI131054 IVA131047:IVE131054 JEW131047:JFA131054 JOS131047:JOW131054 JYO131047:JYS131054 KIK131047:KIO131054 KSG131047:KSK131054 LCC131047:LCG131054 LLY131047:LMC131054 LVU131047:LVY131054 MFQ131047:MFU131054 MPM131047:MPQ131054 MZI131047:MZM131054 NJE131047:NJI131054 NTA131047:NTE131054 OCW131047:ODA131054 OMS131047:OMW131054 OWO131047:OWS131054 PGK131047:PGO131054 PQG131047:PQK131054 QAC131047:QAG131054 QJY131047:QKC131054 QTU131047:QTY131054 RDQ131047:RDU131054 RNM131047:RNQ131054 RXI131047:RXM131054 SHE131047:SHI131054 SRA131047:SRE131054 TAW131047:TBA131054 TKS131047:TKW131054 TUO131047:TUS131054 UEK131047:UEO131054 UOG131047:UOK131054 UYC131047:UYG131054 VHY131047:VIC131054 VRU131047:VRY131054 WBQ131047:WBU131054 WLM131047:WLQ131054 WVI131047:WVM131054 C196583:G196590 IW196583:JA196590 SS196583:SW196590 ACO196583:ACS196590 AMK196583:AMO196590 AWG196583:AWK196590 BGC196583:BGG196590 BPY196583:BQC196590 BZU196583:BZY196590 CJQ196583:CJU196590 CTM196583:CTQ196590 DDI196583:DDM196590 DNE196583:DNI196590 DXA196583:DXE196590 EGW196583:EHA196590 EQS196583:EQW196590 FAO196583:FAS196590 FKK196583:FKO196590 FUG196583:FUK196590 GEC196583:GEG196590 GNY196583:GOC196590 GXU196583:GXY196590 HHQ196583:HHU196590 HRM196583:HRQ196590 IBI196583:IBM196590 ILE196583:ILI196590 IVA196583:IVE196590 JEW196583:JFA196590 JOS196583:JOW196590 JYO196583:JYS196590 KIK196583:KIO196590 KSG196583:KSK196590 LCC196583:LCG196590 LLY196583:LMC196590 LVU196583:LVY196590 MFQ196583:MFU196590 MPM196583:MPQ196590 MZI196583:MZM196590 NJE196583:NJI196590 NTA196583:NTE196590 OCW196583:ODA196590 OMS196583:OMW196590 OWO196583:OWS196590 PGK196583:PGO196590 PQG196583:PQK196590 QAC196583:QAG196590 QJY196583:QKC196590 QTU196583:QTY196590 RDQ196583:RDU196590 RNM196583:RNQ196590 RXI196583:RXM196590 SHE196583:SHI196590 SRA196583:SRE196590 TAW196583:TBA196590 TKS196583:TKW196590 TUO196583:TUS196590 UEK196583:UEO196590 UOG196583:UOK196590 UYC196583:UYG196590 VHY196583:VIC196590 VRU196583:VRY196590 WBQ196583:WBU196590 WLM196583:WLQ196590 WVI196583:WVM196590 C262119:G262126 IW262119:JA262126 SS262119:SW262126 ACO262119:ACS262126 AMK262119:AMO262126 AWG262119:AWK262126 BGC262119:BGG262126 BPY262119:BQC262126 BZU262119:BZY262126 CJQ262119:CJU262126 CTM262119:CTQ262126 DDI262119:DDM262126 DNE262119:DNI262126 DXA262119:DXE262126 EGW262119:EHA262126 EQS262119:EQW262126 FAO262119:FAS262126 FKK262119:FKO262126 FUG262119:FUK262126 GEC262119:GEG262126 GNY262119:GOC262126 GXU262119:GXY262126 HHQ262119:HHU262126 HRM262119:HRQ262126 IBI262119:IBM262126 ILE262119:ILI262126 IVA262119:IVE262126 JEW262119:JFA262126 JOS262119:JOW262126 JYO262119:JYS262126 KIK262119:KIO262126 KSG262119:KSK262126 LCC262119:LCG262126 LLY262119:LMC262126 LVU262119:LVY262126 MFQ262119:MFU262126 MPM262119:MPQ262126 MZI262119:MZM262126 NJE262119:NJI262126 NTA262119:NTE262126 OCW262119:ODA262126 OMS262119:OMW262126 OWO262119:OWS262126 PGK262119:PGO262126 PQG262119:PQK262126 QAC262119:QAG262126 QJY262119:QKC262126 QTU262119:QTY262126 RDQ262119:RDU262126 RNM262119:RNQ262126 RXI262119:RXM262126 SHE262119:SHI262126 SRA262119:SRE262126 TAW262119:TBA262126 TKS262119:TKW262126 TUO262119:TUS262126 UEK262119:UEO262126 UOG262119:UOK262126 UYC262119:UYG262126 VHY262119:VIC262126 VRU262119:VRY262126 WBQ262119:WBU262126 WLM262119:WLQ262126 WVI262119:WVM262126 C327655:G327662 IW327655:JA327662 SS327655:SW327662 ACO327655:ACS327662 AMK327655:AMO327662 AWG327655:AWK327662 BGC327655:BGG327662 BPY327655:BQC327662 BZU327655:BZY327662 CJQ327655:CJU327662 CTM327655:CTQ327662 DDI327655:DDM327662 DNE327655:DNI327662 DXA327655:DXE327662 EGW327655:EHA327662 EQS327655:EQW327662 FAO327655:FAS327662 FKK327655:FKO327662 FUG327655:FUK327662 GEC327655:GEG327662 GNY327655:GOC327662 GXU327655:GXY327662 HHQ327655:HHU327662 HRM327655:HRQ327662 IBI327655:IBM327662 ILE327655:ILI327662 IVA327655:IVE327662 JEW327655:JFA327662 JOS327655:JOW327662 JYO327655:JYS327662 KIK327655:KIO327662 KSG327655:KSK327662 LCC327655:LCG327662 LLY327655:LMC327662 LVU327655:LVY327662 MFQ327655:MFU327662 MPM327655:MPQ327662 MZI327655:MZM327662 NJE327655:NJI327662 NTA327655:NTE327662 OCW327655:ODA327662 OMS327655:OMW327662 OWO327655:OWS327662 PGK327655:PGO327662 PQG327655:PQK327662 QAC327655:QAG327662 QJY327655:QKC327662 QTU327655:QTY327662 RDQ327655:RDU327662 RNM327655:RNQ327662 RXI327655:RXM327662 SHE327655:SHI327662 SRA327655:SRE327662 TAW327655:TBA327662 TKS327655:TKW327662 TUO327655:TUS327662 UEK327655:UEO327662 UOG327655:UOK327662 UYC327655:UYG327662 VHY327655:VIC327662 VRU327655:VRY327662 WBQ327655:WBU327662 WLM327655:WLQ327662 WVI327655:WVM327662 C393191:G393198 IW393191:JA393198 SS393191:SW393198 ACO393191:ACS393198 AMK393191:AMO393198 AWG393191:AWK393198 BGC393191:BGG393198 BPY393191:BQC393198 BZU393191:BZY393198 CJQ393191:CJU393198 CTM393191:CTQ393198 DDI393191:DDM393198 DNE393191:DNI393198 DXA393191:DXE393198 EGW393191:EHA393198 EQS393191:EQW393198 FAO393191:FAS393198 FKK393191:FKO393198 FUG393191:FUK393198 GEC393191:GEG393198 GNY393191:GOC393198 GXU393191:GXY393198 HHQ393191:HHU393198 HRM393191:HRQ393198 IBI393191:IBM393198 ILE393191:ILI393198 IVA393191:IVE393198 JEW393191:JFA393198 JOS393191:JOW393198 JYO393191:JYS393198 KIK393191:KIO393198 KSG393191:KSK393198 LCC393191:LCG393198 LLY393191:LMC393198 LVU393191:LVY393198 MFQ393191:MFU393198 MPM393191:MPQ393198 MZI393191:MZM393198 NJE393191:NJI393198 NTA393191:NTE393198 OCW393191:ODA393198 OMS393191:OMW393198 OWO393191:OWS393198 PGK393191:PGO393198 PQG393191:PQK393198 QAC393191:QAG393198 QJY393191:QKC393198 QTU393191:QTY393198 RDQ393191:RDU393198 RNM393191:RNQ393198 RXI393191:RXM393198 SHE393191:SHI393198 SRA393191:SRE393198 TAW393191:TBA393198 TKS393191:TKW393198 TUO393191:TUS393198 UEK393191:UEO393198 UOG393191:UOK393198 UYC393191:UYG393198 VHY393191:VIC393198 VRU393191:VRY393198 WBQ393191:WBU393198 WLM393191:WLQ393198 WVI393191:WVM393198 C458727:G458734 IW458727:JA458734 SS458727:SW458734 ACO458727:ACS458734 AMK458727:AMO458734 AWG458727:AWK458734 BGC458727:BGG458734 BPY458727:BQC458734 BZU458727:BZY458734 CJQ458727:CJU458734 CTM458727:CTQ458734 DDI458727:DDM458734 DNE458727:DNI458734 DXA458727:DXE458734 EGW458727:EHA458734 EQS458727:EQW458734 FAO458727:FAS458734 FKK458727:FKO458734 FUG458727:FUK458734 GEC458727:GEG458734 GNY458727:GOC458734 GXU458727:GXY458734 HHQ458727:HHU458734 HRM458727:HRQ458734 IBI458727:IBM458734 ILE458727:ILI458734 IVA458727:IVE458734 JEW458727:JFA458734 JOS458727:JOW458734 JYO458727:JYS458734 KIK458727:KIO458734 KSG458727:KSK458734 LCC458727:LCG458734 LLY458727:LMC458734 LVU458727:LVY458734 MFQ458727:MFU458734 MPM458727:MPQ458734 MZI458727:MZM458734 NJE458727:NJI458734 NTA458727:NTE458734 OCW458727:ODA458734 OMS458727:OMW458734 OWO458727:OWS458734 PGK458727:PGO458734 PQG458727:PQK458734 QAC458727:QAG458734 QJY458727:QKC458734 QTU458727:QTY458734 RDQ458727:RDU458734 RNM458727:RNQ458734 RXI458727:RXM458734 SHE458727:SHI458734 SRA458727:SRE458734 TAW458727:TBA458734 TKS458727:TKW458734 TUO458727:TUS458734 UEK458727:UEO458734 UOG458727:UOK458734 UYC458727:UYG458734 VHY458727:VIC458734 VRU458727:VRY458734 WBQ458727:WBU458734 WLM458727:WLQ458734 WVI458727:WVM458734 C524263:G524270 IW524263:JA524270 SS524263:SW524270 ACO524263:ACS524270 AMK524263:AMO524270 AWG524263:AWK524270 BGC524263:BGG524270 BPY524263:BQC524270 BZU524263:BZY524270 CJQ524263:CJU524270 CTM524263:CTQ524270 DDI524263:DDM524270 DNE524263:DNI524270 DXA524263:DXE524270 EGW524263:EHA524270 EQS524263:EQW524270 FAO524263:FAS524270 FKK524263:FKO524270 FUG524263:FUK524270 GEC524263:GEG524270 GNY524263:GOC524270 GXU524263:GXY524270 HHQ524263:HHU524270 HRM524263:HRQ524270 IBI524263:IBM524270 ILE524263:ILI524270 IVA524263:IVE524270 JEW524263:JFA524270 JOS524263:JOW524270 JYO524263:JYS524270 KIK524263:KIO524270 KSG524263:KSK524270 LCC524263:LCG524270 LLY524263:LMC524270 LVU524263:LVY524270 MFQ524263:MFU524270 MPM524263:MPQ524270 MZI524263:MZM524270 NJE524263:NJI524270 NTA524263:NTE524270 OCW524263:ODA524270 OMS524263:OMW524270 OWO524263:OWS524270 PGK524263:PGO524270 PQG524263:PQK524270 QAC524263:QAG524270 QJY524263:QKC524270 QTU524263:QTY524270 RDQ524263:RDU524270 RNM524263:RNQ524270 RXI524263:RXM524270 SHE524263:SHI524270 SRA524263:SRE524270 TAW524263:TBA524270 TKS524263:TKW524270 TUO524263:TUS524270 UEK524263:UEO524270 UOG524263:UOK524270 UYC524263:UYG524270 VHY524263:VIC524270 VRU524263:VRY524270 WBQ524263:WBU524270 WLM524263:WLQ524270 WVI524263:WVM524270 C589799:G589806 IW589799:JA589806 SS589799:SW589806 ACO589799:ACS589806 AMK589799:AMO589806 AWG589799:AWK589806 BGC589799:BGG589806 BPY589799:BQC589806 BZU589799:BZY589806 CJQ589799:CJU589806 CTM589799:CTQ589806 DDI589799:DDM589806 DNE589799:DNI589806 DXA589799:DXE589806 EGW589799:EHA589806 EQS589799:EQW589806 FAO589799:FAS589806 FKK589799:FKO589806 FUG589799:FUK589806 GEC589799:GEG589806 GNY589799:GOC589806 GXU589799:GXY589806 HHQ589799:HHU589806 HRM589799:HRQ589806 IBI589799:IBM589806 ILE589799:ILI589806 IVA589799:IVE589806 JEW589799:JFA589806 JOS589799:JOW589806 JYO589799:JYS589806 KIK589799:KIO589806 KSG589799:KSK589806 LCC589799:LCG589806 LLY589799:LMC589806 LVU589799:LVY589806 MFQ589799:MFU589806 MPM589799:MPQ589806 MZI589799:MZM589806 NJE589799:NJI589806 NTA589799:NTE589806 OCW589799:ODA589806 OMS589799:OMW589806 OWO589799:OWS589806 PGK589799:PGO589806 PQG589799:PQK589806 QAC589799:QAG589806 QJY589799:QKC589806 QTU589799:QTY589806 RDQ589799:RDU589806 RNM589799:RNQ589806 RXI589799:RXM589806 SHE589799:SHI589806 SRA589799:SRE589806 TAW589799:TBA589806 TKS589799:TKW589806 TUO589799:TUS589806 UEK589799:UEO589806 UOG589799:UOK589806 UYC589799:UYG589806 VHY589799:VIC589806 VRU589799:VRY589806 WBQ589799:WBU589806 WLM589799:WLQ589806 WVI589799:WVM589806 C655335:G655342 IW655335:JA655342 SS655335:SW655342 ACO655335:ACS655342 AMK655335:AMO655342 AWG655335:AWK655342 BGC655335:BGG655342 BPY655335:BQC655342 BZU655335:BZY655342 CJQ655335:CJU655342 CTM655335:CTQ655342 DDI655335:DDM655342 DNE655335:DNI655342 DXA655335:DXE655342 EGW655335:EHA655342 EQS655335:EQW655342 FAO655335:FAS655342 FKK655335:FKO655342 FUG655335:FUK655342 GEC655335:GEG655342 GNY655335:GOC655342 GXU655335:GXY655342 HHQ655335:HHU655342 HRM655335:HRQ655342 IBI655335:IBM655342 ILE655335:ILI655342 IVA655335:IVE655342 JEW655335:JFA655342 JOS655335:JOW655342 JYO655335:JYS655342 KIK655335:KIO655342 KSG655335:KSK655342 LCC655335:LCG655342 LLY655335:LMC655342 LVU655335:LVY655342 MFQ655335:MFU655342 MPM655335:MPQ655342 MZI655335:MZM655342 NJE655335:NJI655342 NTA655335:NTE655342 OCW655335:ODA655342 OMS655335:OMW655342 OWO655335:OWS655342 PGK655335:PGO655342 PQG655335:PQK655342 QAC655335:QAG655342 QJY655335:QKC655342 QTU655335:QTY655342 RDQ655335:RDU655342 RNM655335:RNQ655342 RXI655335:RXM655342 SHE655335:SHI655342 SRA655335:SRE655342 TAW655335:TBA655342 TKS655335:TKW655342 TUO655335:TUS655342 UEK655335:UEO655342 UOG655335:UOK655342 UYC655335:UYG655342 VHY655335:VIC655342 VRU655335:VRY655342 WBQ655335:WBU655342 WLM655335:WLQ655342 WVI655335:WVM655342 C720871:G720878 IW720871:JA720878 SS720871:SW720878 ACO720871:ACS720878 AMK720871:AMO720878 AWG720871:AWK720878 BGC720871:BGG720878 BPY720871:BQC720878 BZU720871:BZY720878 CJQ720871:CJU720878 CTM720871:CTQ720878 DDI720871:DDM720878 DNE720871:DNI720878 DXA720871:DXE720878 EGW720871:EHA720878 EQS720871:EQW720878 FAO720871:FAS720878 FKK720871:FKO720878 FUG720871:FUK720878 GEC720871:GEG720878 GNY720871:GOC720878 GXU720871:GXY720878 HHQ720871:HHU720878 HRM720871:HRQ720878 IBI720871:IBM720878 ILE720871:ILI720878 IVA720871:IVE720878 JEW720871:JFA720878 JOS720871:JOW720878 JYO720871:JYS720878 KIK720871:KIO720878 KSG720871:KSK720878 LCC720871:LCG720878 LLY720871:LMC720878 LVU720871:LVY720878 MFQ720871:MFU720878 MPM720871:MPQ720878 MZI720871:MZM720878 NJE720871:NJI720878 NTA720871:NTE720878 OCW720871:ODA720878 OMS720871:OMW720878 OWO720871:OWS720878 PGK720871:PGO720878 PQG720871:PQK720878 QAC720871:QAG720878 QJY720871:QKC720878 QTU720871:QTY720878 RDQ720871:RDU720878 RNM720871:RNQ720878 RXI720871:RXM720878 SHE720871:SHI720878 SRA720871:SRE720878 TAW720871:TBA720878 TKS720871:TKW720878 TUO720871:TUS720878 UEK720871:UEO720878 UOG720871:UOK720878 UYC720871:UYG720878 VHY720871:VIC720878 VRU720871:VRY720878 WBQ720871:WBU720878 WLM720871:WLQ720878 WVI720871:WVM720878 C786407:G786414 IW786407:JA786414 SS786407:SW786414 ACO786407:ACS786414 AMK786407:AMO786414 AWG786407:AWK786414 BGC786407:BGG786414 BPY786407:BQC786414 BZU786407:BZY786414 CJQ786407:CJU786414 CTM786407:CTQ786414 DDI786407:DDM786414 DNE786407:DNI786414 DXA786407:DXE786414 EGW786407:EHA786414 EQS786407:EQW786414 FAO786407:FAS786414 FKK786407:FKO786414 FUG786407:FUK786414 GEC786407:GEG786414 GNY786407:GOC786414 GXU786407:GXY786414 HHQ786407:HHU786414 HRM786407:HRQ786414 IBI786407:IBM786414 ILE786407:ILI786414 IVA786407:IVE786414 JEW786407:JFA786414 JOS786407:JOW786414 JYO786407:JYS786414 KIK786407:KIO786414 KSG786407:KSK786414 LCC786407:LCG786414 LLY786407:LMC786414 LVU786407:LVY786414 MFQ786407:MFU786414 MPM786407:MPQ786414 MZI786407:MZM786414 NJE786407:NJI786414 NTA786407:NTE786414 OCW786407:ODA786414 OMS786407:OMW786414 OWO786407:OWS786414 PGK786407:PGO786414 PQG786407:PQK786414 QAC786407:QAG786414 QJY786407:QKC786414 QTU786407:QTY786414 RDQ786407:RDU786414 RNM786407:RNQ786414 RXI786407:RXM786414 SHE786407:SHI786414 SRA786407:SRE786414 TAW786407:TBA786414 TKS786407:TKW786414 TUO786407:TUS786414 UEK786407:UEO786414 UOG786407:UOK786414 UYC786407:UYG786414 VHY786407:VIC786414 VRU786407:VRY786414 WBQ786407:WBU786414 WLM786407:WLQ786414 WVI786407:WVM786414 C851943:G851950 IW851943:JA851950 SS851943:SW851950 ACO851943:ACS851950 AMK851943:AMO851950 AWG851943:AWK851950 BGC851943:BGG851950 BPY851943:BQC851950 BZU851943:BZY851950 CJQ851943:CJU851950 CTM851943:CTQ851950 DDI851943:DDM851950 DNE851943:DNI851950 DXA851943:DXE851950 EGW851943:EHA851950 EQS851943:EQW851950 FAO851943:FAS851950 FKK851943:FKO851950 FUG851943:FUK851950 GEC851943:GEG851950 GNY851943:GOC851950 GXU851943:GXY851950 HHQ851943:HHU851950 HRM851943:HRQ851950 IBI851943:IBM851950 ILE851943:ILI851950 IVA851943:IVE851950 JEW851943:JFA851950 JOS851943:JOW851950 JYO851943:JYS851950 KIK851943:KIO851950 KSG851943:KSK851950 LCC851943:LCG851950 LLY851943:LMC851950 LVU851943:LVY851950 MFQ851943:MFU851950 MPM851943:MPQ851950 MZI851943:MZM851950 NJE851943:NJI851950 NTA851943:NTE851950 OCW851943:ODA851950 OMS851943:OMW851950 OWO851943:OWS851950 PGK851943:PGO851950 PQG851943:PQK851950 QAC851943:QAG851950 QJY851943:QKC851950 QTU851943:QTY851950 RDQ851943:RDU851950 RNM851943:RNQ851950 RXI851943:RXM851950 SHE851943:SHI851950 SRA851943:SRE851950 TAW851943:TBA851950 TKS851943:TKW851950 TUO851943:TUS851950 UEK851943:UEO851950 UOG851943:UOK851950 UYC851943:UYG851950 VHY851943:VIC851950 VRU851943:VRY851950 WBQ851943:WBU851950 WLM851943:WLQ851950 WVI851943:WVM851950 C917479:G917486 IW917479:JA917486 SS917479:SW917486 ACO917479:ACS917486 AMK917479:AMO917486 AWG917479:AWK917486 BGC917479:BGG917486 BPY917479:BQC917486 BZU917479:BZY917486 CJQ917479:CJU917486 CTM917479:CTQ917486 DDI917479:DDM917486 DNE917479:DNI917486 DXA917479:DXE917486 EGW917479:EHA917486 EQS917479:EQW917486 FAO917479:FAS917486 FKK917479:FKO917486 FUG917479:FUK917486 GEC917479:GEG917486 GNY917479:GOC917486 GXU917479:GXY917486 HHQ917479:HHU917486 HRM917479:HRQ917486 IBI917479:IBM917486 ILE917479:ILI917486 IVA917479:IVE917486 JEW917479:JFA917486 JOS917479:JOW917486 JYO917479:JYS917486 KIK917479:KIO917486 KSG917479:KSK917486 LCC917479:LCG917486 LLY917479:LMC917486 LVU917479:LVY917486 MFQ917479:MFU917486 MPM917479:MPQ917486 MZI917479:MZM917486 NJE917479:NJI917486 NTA917479:NTE917486 OCW917479:ODA917486 OMS917479:OMW917486 OWO917479:OWS917486 PGK917479:PGO917486 PQG917479:PQK917486 QAC917479:QAG917486 QJY917479:QKC917486 QTU917479:QTY917486 RDQ917479:RDU917486 RNM917479:RNQ917486 RXI917479:RXM917486 SHE917479:SHI917486 SRA917479:SRE917486 TAW917479:TBA917486 TKS917479:TKW917486 TUO917479:TUS917486 UEK917479:UEO917486 UOG917479:UOK917486 UYC917479:UYG917486 VHY917479:VIC917486 VRU917479:VRY917486 WBQ917479:WBU917486 WLM917479:WLQ917486 WVI917479:WVM917486 C983015:G983022 IW983015:JA983022 SS983015:SW983022 ACO983015:ACS983022 AMK983015:AMO983022 AWG983015:AWK983022 BGC983015:BGG983022 BPY983015:BQC983022 BZU983015:BZY983022 CJQ983015:CJU983022 CTM983015:CTQ983022 DDI983015:DDM983022 DNE983015:DNI983022 DXA983015:DXE983022 EGW983015:EHA983022 EQS983015:EQW983022 FAO983015:FAS983022 FKK983015:FKO983022 FUG983015:FUK983022 GEC983015:GEG983022 GNY983015:GOC983022 GXU983015:GXY983022 HHQ983015:HHU983022 HRM983015:HRQ983022 IBI983015:IBM983022 ILE983015:ILI983022 IVA983015:IVE983022 JEW983015:JFA983022 JOS983015:JOW983022 JYO983015:JYS983022 KIK983015:KIO983022 KSG983015:KSK983022 LCC983015:LCG983022 LLY983015:LMC983022 LVU983015:LVY983022 MFQ983015:MFU983022 MPM983015:MPQ983022 MZI983015:MZM983022 NJE983015:NJI983022 NTA983015:NTE983022 OCW983015:ODA983022 OMS983015:OMW983022 OWO983015:OWS983022 PGK983015:PGO983022 PQG983015:PQK983022 QAC983015:QAG983022 QJY983015:QKC983022 QTU983015:QTY983022 RDQ983015:RDU983022 RNM983015:RNQ983022 RXI983015:RXM983022 SHE983015:SHI983022 SRA983015:SRE983022 TAW983015:TBA983022 TKS983015:TKW983022 TUO983015:TUS983022 UEK983015:UEO983022 UOG983015:UOK983022 UYC983015:UYG983022 VHY983015:VIC983022 VRU983015:VRY983022 WBQ983015:WBU983022 WLM983015:WLQ983022 WVI983015:WVM983022 C65524:G65531 IW65524:JA65531 SS65524:SW65531 ACO65524:ACS65531 AMK65524:AMO65531 AWG65524:AWK65531 BGC65524:BGG65531 BPY65524:BQC65531 BZU65524:BZY65531 CJQ65524:CJU65531 CTM65524:CTQ65531 DDI65524:DDM65531 DNE65524:DNI65531 DXA65524:DXE65531 EGW65524:EHA65531 EQS65524:EQW65531 FAO65524:FAS65531 FKK65524:FKO65531 FUG65524:FUK65531 GEC65524:GEG65531 GNY65524:GOC65531 GXU65524:GXY65531 HHQ65524:HHU65531 HRM65524:HRQ65531 IBI65524:IBM65531 ILE65524:ILI65531 IVA65524:IVE65531 JEW65524:JFA65531 JOS65524:JOW65531 JYO65524:JYS65531 KIK65524:KIO65531 KSG65524:KSK65531 LCC65524:LCG65531 LLY65524:LMC65531 LVU65524:LVY65531 MFQ65524:MFU65531 MPM65524:MPQ65531 MZI65524:MZM65531 NJE65524:NJI65531 NTA65524:NTE65531 OCW65524:ODA65531 OMS65524:OMW65531 OWO65524:OWS65531 PGK65524:PGO65531 PQG65524:PQK65531 QAC65524:QAG65531 QJY65524:QKC65531 QTU65524:QTY65531 RDQ65524:RDU65531 RNM65524:RNQ65531 RXI65524:RXM65531 SHE65524:SHI65531 SRA65524:SRE65531 TAW65524:TBA65531 TKS65524:TKW65531 TUO65524:TUS65531 UEK65524:UEO65531 UOG65524:UOK65531 UYC65524:UYG65531 VHY65524:VIC65531 VRU65524:VRY65531 WBQ65524:WBU65531 WLM65524:WLQ65531 WVI65524:WVM65531 C131060:G131067 IW131060:JA131067 SS131060:SW131067 ACO131060:ACS131067 AMK131060:AMO131067 AWG131060:AWK131067 BGC131060:BGG131067 BPY131060:BQC131067 BZU131060:BZY131067 CJQ131060:CJU131067 CTM131060:CTQ131067 DDI131060:DDM131067 DNE131060:DNI131067 DXA131060:DXE131067 EGW131060:EHA131067 EQS131060:EQW131067 FAO131060:FAS131067 FKK131060:FKO131067 FUG131060:FUK131067 GEC131060:GEG131067 GNY131060:GOC131067 GXU131060:GXY131067 HHQ131060:HHU131067 HRM131060:HRQ131067 IBI131060:IBM131067 ILE131060:ILI131067 IVA131060:IVE131067 JEW131060:JFA131067 JOS131060:JOW131067 JYO131060:JYS131067 KIK131060:KIO131067 KSG131060:KSK131067 LCC131060:LCG131067 LLY131060:LMC131067 LVU131060:LVY131067 MFQ131060:MFU131067 MPM131060:MPQ131067 MZI131060:MZM131067 NJE131060:NJI131067 NTA131060:NTE131067 OCW131060:ODA131067 OMS131060:OMW131067 OWO131060:OWS131067 PGK131060:PGO131067 PQG131060:PQK131067 QAC131060:QAG131067 QJY131060:QKC131067 QTU131060:QTY131067 RDQ131060:RDU131067 RNM131060:RNQ131067 RXI131060:RXM131067 SHE131060:SHI131067 SRA131060:SRE131067 TAW131060:TBA131067 TKS131060:TKW131067 TUO131060:TUS131067 UEK131060:UEO131067 UOG131060:UOK131067 UYC131060:UYG131067 VHY131060:VIC131067 VRU131060:VRY131067 WBQ131060:WBU131067 WLM131060:WLQ131067 WVI131060:WVM131067 C196596:G196603 IW196596:JA196603 SS196596:SW196603 ACO196596:ACS196603 AMK196596:AMO196603 AWG196596:AWK196603 BGC196596:BGG196603 BPY196596:BQC196603 BZU196596:BZY196603 CJQ196596:CJU196603 CTM196596:CTQ196603 DDI196596:DDM196603 DNE196596:DNI196603 DXA196596:DXE196603 EGW196596:EHA196603 EQS196596:EQW196603 FAO196596:FAS196603 FKK196596:FKO196603 FUG196596:FUK196603 GEC196596:GEG196603 GNY196596:GOC196603 GXU196596:GXY196603 HHQ196596:HHU196603 HRM196596:HRQ196603 IBI196596:IBM196603 ILE196596:ILI196603 IVA196596:IVE196603 JEW196596:JFA196603 JOS196596:JOW196603 JYO196596:JYS196603 KIK196596:KIO196603 KSG196596:KSK196603 LCC196596:LCG196603 LLY196596:LMC196603 LVU196596:LVY196603 MFQ196596:MFU196603 MPM196596:MPQ196603 MZI196596:MZM196603 NJE196596:NJI196603 NTA196596:NTE196603 OCW196596:ODA196603 OMS196596:OMW196603 OWO196596:OWS196603 PGK196596:PGO196603 PQG196596:PQK196603 QAC196596:QAG196603 QJY196596:QKC196603 QTU196596:QTY196603 RDQ196596:RDU196603 RNM196596:RNQ196603 RXI196596:RXM196603 SHE196596:SHI196603 SRA196596:SRE196603 TAW196596:TBA196603 TKS196596:TKW196603 TUO196596:TUS196603 UEK196596:UEO196603 UOG196596:UOK196603 UYC196596:UYG196603 VHY196596:VIC196603 VRU196596:VRY196603 WBQ196596:WBU196603 WLM196596:WLQ196603 WVI196596:WVM196603 C262132:G262139 IW262132:JA262139 SS262132:SW262139 ACO262132:ACS262139 AMK262132:AMO262139 AWG262132:AWK262139 BGC262132:BGG262139 BPY262132:BQC262139 BZU262132:BZY262139 CJQ262132:CJU262139 CTM262132:CTQ262139 DDI262132:DDM262139 DNE262132:DNI262139 DXA262132:DXE262139 EGW262132:EHA262139 EQS262132:EQW262139 FAO262132:FAS262139 FKK262132:FKO262139 FUG262132:FUK262139 GEC262132:GEG262139 GNY262132:GOC262139 GXU262132:GXY262139 HHQ262132:HHU262139 HRM262132:HRQ262139 IBI262132:IBM262139 ILE262132:ILI262139 IVA262132:IVE262139 JEW262132:JFA262139 JOS262132:JOW262139 JYO262132:JYS262139 KIK262132:KIO262139 KSG262132:KSK262139 LCC262132:LCG262139 LLY262132:LMC262139 LVU262132:LVY262139 MFQ262132:MFU262139 MPM262132:MPQ262139 MZI262132:MZM262139 NJE262132:NJI262139 NTA262132:NTE262139 OCW262132:ODA262139 OMS262132:OMW262139 OWO262132:OWS262139 PGK262132:PGO262139 PQG262132:PQK262139 QAC262132:QAG262139 QJY262132:QKC262139 QTU262132:QTY262139 RDQ262132:RDU262139 RNM262132:RNQ262139 RXI262132:RXM262139 SHE262132:SHI262139 SRA262132:SRE262139 TAW262132:TBA262139 TKS262132:TKW262139 TUO262132:TUS262139 UEK262132:UEO262139 UOG262132:UOK262139 UYC262132:UYG262139 VHY262132:VIC262139 VRU262132:VRY262139 WBQ262132:WBU262139 WLM262132:WLQ262139 WVI262132:WVM262139 C327668:G327675 IW327668:JA327675 SS327668:SW327675 ACO327668:ACS327675 AMK327668:AMO327675 AWG327668:AWK327675 BGC327668:BGG327675 BPY327668:BQC327675 BZU327668:BZY327675 CJQ327668:CJU327675 CTM327668:CTQ327675 DDI327668:DDM327675 DNE327668:DNI327675 DXA327668:DXE327675 EGW327668:EHA327675 EQS327668:EQW327675 FAO327668:FAS327675 FKK327668:FKO327675 FUG327668:FUK327675 GEC327668:GEG327675 GNY327668:GOC327675 GXU327668:GXY327675 HHQ327668:HHU327675 HRM327668:HRQ327675 IBI327668:IBM327675 ILE327668:ILI327675 IVA327668:IVE327675 JEW327668:JFA327675 JOS327668:JOW327675 JYO327668:JYS327675 KIK327668:KIO327675 KSG327668:KSK327675 LCC327668:LCG327675 LLY327668:LMC327675 LVU327668:LVY327675 MFQ327668:MFU327675 MPM327668:MPQ327675 MZI327668:MZM327675 NJE327668:NJI327675 NTA327668:NTE327675 OCW327668:ODA327675 OMS327668:OMW327675 OWO327668:OWS327675 PGK327668:PGO327675 PQG327668:PQK327675 QAC327668:QAG327675 QJY327668:QKC327675 QTU327668:QTY327675 RDQ327668:RDU327675 RNM327668:RNQ327675 RXI327668:RXM327675 SHE327668:SHI327675 SRA327668:SRE327675 TAW327668:TBA327675 TKS327668:TKW327675 TUO327668:TUS327675 UEK327668:UEO327675 UOG327668:UOK327675 UYC327668:UYG327675 VHY327668:VIC327675 VRU327668:VRY327675 WBQ327668:WBU327675 WLM327668:WLQ327675 WVI327668:WVM327675 C393204:G393211 IW393204:JA393211 SS393204:SW393211 ACO393204:ACS393211 AMK393204:AMO393211 AWG393204:AWK393211 BGC393204:BGG393211 BPY393204:BQC393211 BZU393204:BZY393211 CJQ393204:CJU393211 CTM393204:CTQ393211 DDI393204:DDM393211 DNE393204:DNI393211 DXA393204:DXE393211 EGW393204:EHA393211 EQS393204:EQW393211 FAO393204:FAS393211 FKK393204:FKO393211 FUG393204:FUK393211 GEC393204:GEG393211 GNY393204:GOC393211 GXU393204:GXY393211 HHQ393204:HHU393211 HRM393204:HRQ393211 IBI393204:IBM393211 ILE393204:ILI393211 IVA393204:IVE393211 JEW393204:JFA393211 JOS393204:JOW393211 JYO393204:JYS393211 KIK393204:KIO393211 KSG393204:KSK393211 LCC393204:LCG393211 LLY393204:LMC393211 LVU393204:LVY393211 MFQ393204:MFU393211 MPM393204:MPQ393211 MZI393204:MZM393211 NJE393204:NJI393211 NTA393204:NTE393211 OCW393204:ODA393211 OMS393204:OMW393211 OWO393204:OWS393211 PGK393204:PGO393211 PQG393204:PQK393211 QAC393204:QAG393211 QJY393204:QKC393211 QTU393204:QTY393211 RDQ393204:RDU393211 RNM393204:RNQ393211 RXI393204:RXM393211 SHE393204:SHI393211 SRA393204:SRE393211 TAW393204:TBA393211 TKS393204:TKW393211 TUO393204:TUS393211 UEK393204:UEO393211 UOG393204:UOK393211 UYC393204:UYG393211 VHY393204:VIC393211 VRU393204:VRY393211 WBQ393204:WBU393211 WLM393204:WLQ393211 WVI393204:WVM393211 C458740:G458747 IW458740:JA458747 SS458740:SW458747 ACO458740:ACS458747 AMK458740:AMO458747 AWG458740:AWK458747 BGC458740:BGG458747 BPY458740:BQC458747 BZU458740:BZY458747 CJQ458740:CJU458747 CTM458740:CTQ458747 DDI458740:DDM458747 DNE458740:DNI458747 DXA458740:DXE458747 EGW458740:EHA458747 EQS458740:EQW458747 FAO458740:FAS458747 FKK458740:FKO458747 FUG458740:FUK458747 GEC458740:GEG458747 GNY458740:GOC458747 GXU458740:GXY458747 HHQ458740:HHU458747 HRM458740:HRQ458747 IBI458740:IBM458747 ILE458740:ILI458747 IVA458740:IVE458747 JEW458740:JFA458747 JOS458740:JOW458747 JYO458740:JYS458747 KIK458740:KIO458747 KSG458740:KSK458747 LCC458740:LCG458747 LLY458740:LMC458747 LVU458740:LVY458747 MFQ458740:MFU458747 MPM458740:MPQ458747 MZI458740:MZM458747 NJE458740:NJI458747 NTA458740:NTE458747 OCW458740:ODA458747 OMS458740:OMW458747 OWO458740:OWS458747 PGK458740:PGO458747 PQG458740:PQK458747 QAC458740:QAG458747 QJY458740:QKC458747 QTU458740:QTY458747 RDQ458740:RDU458747 RNM458740:RNQ458747 RXI458740:RXM458747 SHE458740:SHI458747 SRA458740:SRE458747 TAW458740:TBA458747 TKS458740:TKW458747 TUO458740:TUS458747 UEK458740:UEO458747 UOG458740:UOK458747 UYC458740:UYG458747 VHY458740:VIC458747 VRU458740:VRY458747 WBQ458740:WBU458747 WLM458740:WLQ458747 WVI458740:WVM458747 C524276:G524283 IW524276:JA524283 SS524276:SW524283 ACO524276:ACS524283 AMK524276:AMO524283 AWG524276:AWK524283 BGC524276:BGG524283 BPY524276:BQC524283 BZU524276:BZY524283 CJQ524276:CJU524283 CTM524276:CTQ524283 DDI524276:DDM524283 DNE524276:DNI524283 DXA524276:DXE524283 EGW524276:EHA524283 EQS524276:EQW524283 FAO524276:FAS524283 FKK524276:FKO524283 FUG524276:FUK524283 GEC524276:GEG524283 GNY524276:GOC524283 GXU524276:GXY524283 HHQ524276:HHU524283 HRM524276:HRQ524283 IBI524276:IBM524283 ILE524276:ILI524283 IVA524276:IVE524283 JEW524276:JFA524283 JOS524276:JOW524283 JYO524276:JYS524283 KIK524276:KIO524283 KSG524276:KSK524283 LCC524276:LCG524283 LLY524276:LMC524283 LVU524276:LVY524283 MFQ524276:MFU524283 MPM524276:MPQ524283 MZI524276:MZM524283 NJE524276:NJI524283 NTA524276:NTE524283 OCW524276:ODA524283 OMS524276:OMW524283 OWO524276:OWS524283 PGK524276:PGO524283 PQG524276:PQK524283 QAC524276:QAG524283 QJY524276:QKC524283 QTU524276:QTY524283 RDQ524276:RDU524283 RNM524276:RNQ524283 RXI524276:RXM524283 SHE524276:SHI524283 SRA524276:SRE524283 TAW524276:TBA524283 TKS524276:TKW524283 TUO524276:TUS524283 UEK524276:UEO524283 UOG524276:UOK524283 UYC524276:UYG524283 VHY524276:VIC524283 VRU524276:VRY524283 WBQ524276:WBU524283 WLM524276:WLQ524283 WVI524276:WVM524283 C589812:G589819 IW589812:JA589819 SS589812:SW589819 ACO589812:ACS589819 AMK589812:AMO589819 AWG589812:AWK589819 BGC589812:BGG589819 BPY589812:BQC589819 BZU589812:BZY589819 CJQ589812:CJU589819 CTM589812:CTQ589819 DDI589812:DDM589819 DNE589812:DNI589819 DXA589812:DXE589819 EGW589812:EHA589819 EQS589812:EQW589819 FAO589812:FAS589819 FKK589812:FKO589819 FUG589812:FUK589819 GEC589812:GEG589819 GNY589812:GOC589819 GXU589812:GXY589819 HHQ589812:HHU589819 HRM589812:HRQ589819 IBI589812:IBM589819 ILE589812:ILI589819 IVA589812:IVE589819 JEW589812:JFA589819 JOS589812:JOW589819 JYO589812:JYS589819 KIK589812:KIO589819 KSG589812:KSK589819 LCC589812:LCG589819 LLY589812:LMC589819 LVU589812:LVY589819 MFQ589812:MFU589819 MPM589812:MPQ589819 MZI589812:MZM589819 NJE589812:NJI589819 NTA589812:NTE589819 OCW589812:ODA589819 OMS589812:OMW589819 OWO589812:OWS589819 PGK589812:PGO589819 PQG589812:PQK589819 QAC589812:QAG589819 QJY589812:QKC589819 QTU589812:QTY589819 RDQ589812:RDU589819 RNM589812:RNQ589819 RXI589812:RXM589819 SHE589812:SHI589819 SRA589812:SRE589819 TAW589812:TBA589819 TKS589812:TKW589819 TUO589812:TUS589819 UEK589812:UEO589819 UOG589812:UOK589819 UYC589812:UYG589819 VHY589812:VIC589819 VRU589812:VRY589819 WBQ589812:WBU589819 WLM589812:WLQ589819 WVI589812:WVM589819 C655348:G655355 IW655348:JA655355 SS655348:SW655355 ACO655348:ACS655355 AMK655348:AMO655355 AWG655348:AWK655355 BGC655348:BGG655355 BPY655348:BQC655355 BZU655348:BZY655355 CJQ655348:CJU655355 CTM655348:CTQ655355 DDI655348:DDM655355 DNE655348:DNI655355 DXA655348:DXE655355 EGW655348:EHA655355 EQS655348:EQW655355 FAO655348:FAS655355 FKK655348:FKO655355 FUG655348:FUK655355 GEC655348:GEG655355 GNY655348:GOC655355 GXU655348:GXY655355 HHQ655348:HHU655355 HRM655348:HRQ655355 IBI655348:IBM655355 ILE655348:ILI655355 IVA655348:IVE655355 JEW655348:JFA655355 JOS655348:JOW655355 JYO655348:JYS655355 KIK655348:KIO655355 KSG655348:KSK655355 LCC655348:LCG655355 LLY655348:LMC655355 LVU655348:LVY655355 MFQ655348:MFU655355 MPM655348:MPQ655355 MZI655348:MZM655355 NJE655348:NJI655355 NTA655348:NTE655355 OCW655348:ODA655355 OMS655348:OMW655355 OWO655348:OWS655355 PGK655348:PGO655355 PQG655348:PQK655355 QAC655348:QAG655355 QJY655348:QKC655355 QTU655348:QTY655355 RDQ655348:RDU655355 RNM655348:RNQ655355 RXI655348:RXM655355 SHE655348:SHI655355 SRA655348:SRE655355 TAW655348:TBA655355 TKS655348:TKW655355 TUO655348:TUS655355 UEK655348:UEO655355 UOG655348:UOK655355 UYC655348:UYG655355 VHY655348:VIC655355 VRU655348:VRY655355 WBQ655348:WBU655355 WLM655348:WLQ655355 WVI655348:WVM655355 C720884:G720891 IW720884:JA720891 SS720884:SW720891 ACO720884:ACS720891 AMK720884:AMO720891 AWG720884:AWK720891 BGC720884:BGG720891 BPY720884:BQC720891 BZU720884:BZY720891 CJQ720884:CJU720891 CTM720884:CTQ720891 DDI720884:DDM720891 DNE720884:DNI720891 DXA720884:DXE720891 EGW720884:EHA720891 EQS720884:EQW720891 FAO720884:FAS720891 FKK720884:FKO720891 FUG720884:FUK720891 GEC720884:GEG720891 GNY720884:GOC720891 GXU720884:GXY720891 HHQ720884:HHU720891 HRM720884:HRQ720891 IBI720884:IBM720891 ILE720884:ILI720891 IVA720884:IVE720891 JEW720884:JFA720891 JOS720884:JOW720891 JYO720884:JYS720891 KIK720884:KIO720891 KSG720884:KSK720891 LCC720884:LCG720891 LLY720884:LMC720891 LVU720884:LVY720891 MFQ720884:MFU720891 MPM720884:MPQ720891 MZI720884:MZM720891 NJE720884:NJI720891 NTA720884:NTE720891 OCW720884:ODA720891 OMS720884:OMW720891 OWO720884:OWS720891 PGK720884:PGO720891 PQG720884:PQK720891 QAC720884:QAG720891 QJY720884:QKC720891 QTU720884:QTY720891 RDQ720884:RDU720891 RNM720884:RNQ720891 RXI720884:RXM720891 SHE720884:SHI720891 SRA720884:SRE720891 TAW720884:TBA720891 TKS720884:TKW720891 TUO720884:TUS720891 UEK720884:UEO720891 UOG720884:UOK720891 UYC720884:UYG720891 VHY720884:VIC720891 VRU720884:VRY720891 WBQ720884:WBU720891 WLM720884:WLQ720891 WVI720884:WVM720891 C786420:G786427 IW786420:JA786427 SS786420:SW786427 ACO786420:ACS786427 AMK786420:AMO786427 AWG786420:AWK786427 BGC786420:BGG786427 BPY786420:BQC786427 BZU786420:BZY786427 CJQ786420:CJU786427 CTM786420:CTQ786427 DDI786420:DDM786427 DNE786420:DNI786427 DXA786420:DXE786427 EGW786420:EHA786427 EQS786420:EQW786427 FAO786420:FAS786427 FKK786420:FKO786427 FUG786420:FUK786427 GEC786420:GEG786427 GNY786420:GOC786427 GXU786420:GXY786427 HHQ786420:HHU786427 HRM786420:HRQ786427 IBI786420:IBM786427 ILE786420:ILI786427 IVA786420:IVE786427 JEW786420:JFA786427 JOS786420:JOW786427 JYO786420:JYS786427 KIK786420:KIO786427 KSG786420:KSK786427 LCC786420:LCG786427 LLY786420:LMC786427 LVU786420:LVY786427 MFQ786420:MFU786427 MPM786420:MPQ786427 MZI786420:MZM786427 NJE786420:NJI786427 NTA786420:NTE786427 OCW786420:ODA786427 OMS786420:OMW786427 OWO786420:OWS786427 PGK786420:PGO786427 PQG786420:PQK786427 QAC786420:QAG786427 QJY786420:QKC786427 QTU786420:QTY786427 RDQ786420:RDU786427 RNM786420:RNQ786427 RXI786420:RXM786427 SHE786420:SHI786427 SRA786420:SRE786427 TAW786420:TBA786427 TKS786420:TKW786427 TUO786420:TUS786427 UEK786420:UEO786427 UOG786420:UOK786427 UYC786420:UYG786427 VHY786420:VIC786427 VRU786420:VRY786427 WBQ786420:WBU786427 WLM786420:WLQ786427 WVI786420:WVM786427 C851956:G851963 IW851956:JA851963 SS851956:SW851963 ACO851956:ACS851963 AMK851956:AMO851963 AWG851956:AWK851963 BGC851956:BGG851963 BPY851956:BQC851963 BZU851956:BZY851963 CJQ851956:CJU851963 CTM851956:CTQ851963 DDI851956:DDM851963 DNE851956:DNI851963 DXA851956:DXE851963 EGW851956:EHA851963 EQS851956:EQW851963 FAO851956:FAS851963 FKK851956:FKO851963 FUG851956:FUK851963 GEC851956:GEG851963 GNY851956:GOC851963 GXU851956:GXY851963 HHQ851956:HHU851963 HRM851956:HRQ851963 IBI851956:IBM851963 ILE851956:ILI851963 IVA851956:IVE851963 JEW851956:JFA851963 JOS851956:JOW851963 JYO851956:JYS851963 KIK851956:KIO851963 KSG851956:KSK851963 LCC851956:LCG851963 LLY851956:LMC851963 LVU851956:LVY851963 MFQ851956:MFU851963 MPM851956:MPQ851963 MZI851956:MZM851963 NJE851956:NJI851963 NTA851956:NTE851963 OCW851956:ODA851963 OMS851956:OMW851963 OWO851956:OWS851963 PGK851956:PGO851963 PQG851956:PQK851963 QAC851956:QAG851963 QJY851956:QKC851963 QTU851956:QTY851963 RDQ851956:RDU851963 RNM851956:RNQ851963 RXI851956:RXM851963 SHE851956:SHI851963 SRA851956:SRE851963 TAW851956:TBA851963 TKS851956:TKW851963 TUO851956:TUS851963 UEK851956:UEO851963 UOG851956:UOK851963 UYC851956:UYG851963 VHY851956:VIC851963 VRU851956:VRY851963 WBQ851956:WBU851963 WLM851956:WLQ851963 WVI851956:WVM851963 C917492:G917499 IW917492:JA917499 SS917492:SW917499 ACO917492:ACS917499 AMK917492:AMO917499 AWG917492:AWK917499 BGC917492:BGG917499 BPY917492:BQC917499 BZU917492:BZY917499 CJQ917492:CJU917499 CTM917492:CTQ917499 DDI917492:DDM917499 DNE917492:DNI917499 DXA917492:DXE917499 EGW917492:EHA917499 EQS917492:EQW917499 FAO917492:FAS917499 FKK917492:FKO917499 FUG917492:FUK917499 GEC917492:GEG917499 GNY917492:GOC917499 GXU917492:GXY917499 HHQ917492:HHU917499 HRM917492:HRQ917499 IBI917492:IBM917499 ILE917492:ILI917499 IVA917492:IVE917499 JEW917492:JFA917499 JOS917492:JOW917499 JYO917492:JYS917499 KIK917492:KIO917499 KSG917492:KSK917499 LCC917492:LCG917499 LLY917492:LMC917499 LVU917492:LVY917499 MFQ917492:MFU917499 MPM917492:MPQ917499 MZI917492:MZM917499 NJE917492:NJI917499 NTA917492:NTE917499 OCW917492:ODA917499 OMS917492:OMW917499 OWO917492:OWS917499 PGK917492:PGO917499 PQG917492:PQK917499 QAC917492:QAG917499 QJY917492:QKC917499 QTU917492:QTY917499 RDQ917492:RDU917499 RNM917492:RNQ917499 RXI917492:RXM917499 SHE917492:SHI917499 SRA917492:SRE917499 TAW917492:TBA917499 TKS917492:TKW917499 TUO917492:TUS917499 UEK917492:UEO917499 UOG917492:UOK917499 UYC917492:UYG917499 VHY917492:VIC917499 VRU917492:VRY917499 WBQ917492:WBU917499 WLM917492:WLQ917499 WVI917492:WVM917499 C983028:G983035 IW983028:JA983035 SS983028:SW983035 ACO983028:ACS983035 AMK983028:AMO983035 AWG983028:AWK983035 BGC983028:BGG983035 BPY983028:BQC983035 BZU983028:BZY983035 CJQ983028:CJU983035 CTM983028:CTQ983035 DDI983028:DDM983035 DNE983028:DNI983035 DXA983028:DXE983035 EGW983028:EHA983035 EQS983028:EQW983035 FAO983028:FAS983035 FKK983028:FKO983035 FUG983028:FUK983035 GEC983028:GEG983035 GNY983028:GOC983035 GXU983028:GXY983035 HHQ983028:HHU983035 HRM983028:HRQ983035 IBI983028:IBM983035 ILE983028:ILI983035 IVA983028:IVE983035 JEW983028:JFA983035 JOS983028:JOW983035 JYO983028:JYS983035 KIK983028:KIO983035 KSG983028:KSK983035 LCC983028:LCG983035 LLY983028:LMC983035 LVU983028:LVY983035 MFQ983028:MFU983035 MPM983028:MPQ983035 MZI983028:MZM983035 NJE983028:NJI983035 NTA983028:NTE983035 OCW983028:ODA983035 OMS983028:OMW983035 OWO983028:OWS983035 PGK983028:PGO983035 PQG983028:PQK983035 QAC983028:QAG983035 QJY983028:QKC983035 QTU983028:QTY983035 RDQ983028:RDU983035 RNM983028:RNQ983035 RXI983028:RXM983035 SHE983028:SHI983035 SRA983028:SRE983035 TAW983028:TBA983035 TKS983028:TKW983035 TUO983028:TUS983035 UEK983028:UEO983035 UOG983028:UOK983035 UYC983028:UYG983035 VHY983028:VIC983035 VRU983028:VRY983035 WBQ983028:WBU983035 WLM983028:WLQ983035 WVI983028:WVM983035 C65537:G65544 IW65537:JA65544 SS65537:SW65544 ACO65537:ACS65544 AMK65537:AMO65544 AWG65537:AWK65544 BGC65537:BGG65544 BPY65537:BQC65544 BZU65537:BZY65544 CJQ65537:CJU65544 CTM65537:CTQ65544 DDI65537:DDM65544 DNE65537:DNI65544 DXA65537:DXE65544 EGW65537:EHA65544 EQS65537:EQW65544 FAO65537:FAS65544 FKK65537:FKO65544 FUG65537:FUK65544 GEC65537:GEG65544 GNY65537:GOC65544 GXU65537:GXY65544 HHQ65537:HHU65544 HRM65537:HRQ65544 IBI65537:IBM65544 ILE65537:ILI65544 IVA65537:IVE65544 JEW65537:JFA65544 JOS65537:JOW65544 JYO65537:JYS65544 KIK65537:KIO65544 KSG65537:KSK65544 LCC65537:LCG65544 LLY65537:LMC65544 LVU65537:LVY65544 MFQ65537:MFU65544 MPM65537:MPQ65544 MZI65537:MZM65544 NJE65537:NJI65544 NTA65537:NTE65544 OCW65537:ODA65544 OMS65537:OMW65544 OWO65537:OWS65544 PGK65537:PGO65544 PQG65537:PQK65544 QAC65537:QAG65544 QJY65537:QKC65544 QTU65537:QTY65544 RDQ65537:RDU65544 RNM65537:RNQ65544 RXI65537:RXM65544 SHE65537:SHI65544 SRA65537:SRE65544 TAW65537:TBA65544 TKS65537:TKW65544 TUO65537:TUS65544 UEK65537:UEO65544 UOG65537:UOK65544 UYC65537:UYG65544 VHY65537:VIC65544 VRU65537:VRY65544 WBQ65537:WBU65544 WLM65537:WLQ65544 WVI65537:WVM65544 C131073:G131080 IW131073:JA131080 SS131073:SW131080 ACO131073:ACS131080 AMK131073:AMO131080 AWG131073:AWK131080 BGC131073:BGG131080 BPY131073:BQC131080 BZU131073:BZY131080 CJQ131073:CJU131080 CTM131073:CTQ131080 DDI131073:DDM131080 DNE131073:DNI131080 DXA131073:DXE131080 EGW131073:EHA131080 EQS131073:EQW131080 FAO131073:FAS131080 FKK131073:FKO131080 FUG131073:FUK131080 GEC131073:GEG131080 GNY131073:GOC131080 GXU131073:GXY131080 HHQ131073:HHU131080 HRM131073:HRQ131080 IBI131073:IBM131080 ILE131073:ILI131080 IVA131073:IVE131080 JEW131073:JFA131080 JOS131073:JOW131080 JYO131073:JYS131080 KIK131073:KIO131080 KSG131073:KSK131080 LCC131073:LCG131080 LLY131073:LMC131080 LVU131073:LVY131080 MFQ131073:MFU131080 MPM131073:MPQ131080 MZI131073:MZM131080 NJE131073:NJI131080 NTA131073:NTE131080 OCW131073:ODA131080 OMS131073:OMW131080 OWO131073:OWS131080 PGK131073:PGO131080 PQG131073:PQK131080 QAC131073:QAG131080 QJY131073:QKC131080 QTU131073:QTY131080 RDQ131073:RDU131080 RNM131073:RNQ131080 RXI131073:RXM131080 SHE131073:SHI131080 SRA131073:SRE131080 TAW131073:TBA131080 TKS131073:TKW131080 TUO131073:TUS131080 UEK131073:UEO131080 UOG131073:UOK131080 UYC131073:UYG131080 VHY131073:VIC131080 VRU131073:VRY131080 WBQ131073:WBU131080 WLM131073:WLQ131080 WVI131073:WVM131080 C196609:G196616 IW196609:JA196616 SS196609:SW196616 ACO196609:ACS196616 AMK196609:AMO196616 AWG196609:AWK196616 BGC196609:BGG196616 BPY196609:BQC196616 BZU196609:BZY196616 CJQ196609:CJU196616 CTM196609:CTQ196616 DDI196609:DDM196616 DNE196609:DNI196616 DXA196609:DXE196616 EGW196609:EHA196616 EQS196609:EQW196616 FAO196609:FAS196616 FKK196609:FKO196616 FUG196609:FUK196616 GEC196609:GEG196616 GNY196609:GOC196616 GXU196609:GXY196616 HHQ196609:HHU196616 HRM196609:HRQ196616 IBI196609:IBM196616 ILE196609:ILI196616 IVA196609:IVE196616 JEW196609:JFA196616 JOS196609:JOW196616 JYO196609:JYS196616 KIK196609:KIO196616 KSG196609:KSK196616 LCC196609:LCG196616 LLY196609:LMC196616 LVU196609:LVY196616 MFQ196609:MFU196616 MPM196609:MPQ196616 MZI196609:MZM196616 NJE196609:NJI196616 NTA196609:NTE196616 OCW196609:ODA196616 OMS196609:OMW196616 OWO196609:OWS196616 PGK196609:PGO196616 PQG196609:PQK196616 QAC196609:QAG196616 QJY196609:QKC196616 QTU196609:QTY196616 RDQ196609:RDU196616 RNM196609:RNQ196616 RXI196609:RXM196616 SHE196609:SHI196616 SRA196609:SRE196616 TAW196609:TBA196616 TKS196609:TKW196616 TUO196609:TUS196616 UEK196609:UEO196616 UOG196609:UOK196616 UYC196609:UYG196616 VHY196609:VIC196616 VRU196609:VRY196616 WBQ196609:WBU196616 WLM196609:WLQ196616 WVI196609:WVM196616 C262145:G262152 IW262145:JA262152 SS262145:SW262152 ACO262145:ACS262152 AMK262145:AMO262152 AWG262145:AWK262152 BGC262145:BGG262152 BPY262145:BQC262152 BZU262145:BZY262152 CJQ262145:CJU262152 CTM262145:CTQ262152 DDI262145:DDM262152 DNE262145:DNI262152 DXA262145:DXE262152 EGW262145:EHA262152 EQS262145:EQW262152 FAO262145:FAS262152 FKK262145:FKO262152 FUG262145:FUK262152 GEC262145:GEG262152 GNY262145:GOC262152 GXU262145:GXY262152 HHQ262145:HHU262152 HRM262145:HRQ262152 IBI262145:IBM262152 ILE262145:ILI262152 IVA262145:IVE262152 JEW262145:JFA262152 JOS262145:JOW262152 JYO262145:JYS262152 KIK262145:KIO262152 KSG262145:KSK262152 LCC262145:LCG262152 LLY262145:LMC262152 LVU262145:LVY262152 MFQ262145:MFU262152 MPM262145:MPQ262152 MZI262145:MZM262152 NJE262145:NJI262152 NTA262145:NTE262152 OCW262145:ODA262152 OMS262145:OMW262152 OWO262145:OWS262152 PGK262145:PGO262152 PQG262145:PQK262152 QAC262145:QAG262152 QJY262145:QKC262152 QTU262145:QTY262152 RDQ262145:RDU262152 RNM262145:RNQ262152 RXI262145:RXM262152 SHE262145:SHI262152 SRA262145:SRE262152 TAW262145:TBA262152 TKS262145:TKW262152 TUO262145:TUS262152 UEK262145:UEO262152 UOG262145:UOK262152 UYC262145:UYG262152 VHY262145:VIC262152 VRU262145:VRY262152 WBQ262145:WBU262152 WLM262145:WLQ262152 WVI262145:WVM262152 C327681:G327688 IW327681:JA327688 SS327681:SW327688 ACO327681:ACS327688 AMK327681:AMO327688 AWG327681:AWK327688 BGC327681:BGG327688 BPY327681:BQC327688 BZU327681:BZY327688 CJQ327681:CJU327688 CTM327681:CTQ327688 DDI327681:DDM327688 DNE327681:DNI327688 DXA327681:DXE327688 EGW327681:EHA327688 EQS327681:EQW327688 FAO327681:FAS327688 FKK327681:FKO327688 FUG327681:FUK327688 GEC327681:GEG327688 GNY327681:GOC327688 GXU327681:GXY327688 HHQ327681:HHU327688 HRM327681:HRQ327688 IBI327681:IBM327688 ILE327681:ILI327688 IVA327681:IVE327688 JEW327681:JFA327688 JOS327681:JOW327688 JYO327681:JYS327688 KIK327681:KIO327688 KSG327681:KSK327688 LCC327681:LCG327688 LLY327681:LMC327688 LVU327681:LVY327688 MFQ327681:MFU327688 MPM327681:MPQ327688 MZI327681:MZM327688 NJE327681:NJI327688 NTA327681:NTE327688 OCW327681:ODA327688 OMS327681:OMW327688 OWO327681:OWS327688 PGK327681:PGO327688 PQG327681:PQK327688 QAC327681:QAG327688 QJY327681:QKC327688 QTU327681:QTY327688 RDQ327681:RDU327688 RNM327681:RNQ327688 RXI327681:RXM327688 SHE327681:SHI327688 SRA327681:SRE327688 TAW327681:TBA327688 TKS327681:TKW327688 TUO327681:TUS327688 UEK327681:UEO327688 UOG327681:UOK327688 UYC327681:UYG327688 VHY327681:VIC327688 VRU327681:VRY327688 WBQ327681:WBU327688 WLM327681:WLQ327688 WVI327681:WVM327688 C393217:G393224 IW393217:JA393224 SS393217:SW393224 ACO393217:ACS393224 AMK393217:AMO393224 AWG393217:AWK393224 BGC393217:BGG393224 BPY393217:BQC393224 BZU393217:BZY393224 CJQ393217:CJU393224 CTM393217:CTQ393224 DDI393217:DDM393224 DNE393217:DNI393224 DXA393217:DXE393224 EGW393217:EHA393224 EQS393217:EQW393224 FAO393217:FAS393224 FKK393217:FKO393224 FUG393217:FUK393224 GEC393217:GEG393224 GNY393217:GOC393224 GXU393217:GXY393224 HHQ393217:HHU393224 HRM393217:HRQ393224 IBI393217:IBM393224 ILE393217:ILI393224 IVA393217:IVE393224 JEW393217:JFA393224 JOS393217:JOW393224 JYO393217:JYS393224 KIK393217:KIO393224 KSG393217:KSK393224 LCC393217:LCG393224 LLY393217:LMC393224 LVU393217:LVY393224 MFQ393217:MFU393224 MPM393217:MPQ393224 MZI393217:MZM393224 NJE393217:NJI393224 NTA393217:NTE393224 OCW393217:ODA393224 OMS393217:OMW393224 OWO393217:OWS393224 PGK393217:PGO393224 PQG393217:PQK393224 QAC393217:QAG393224 QJY393217:QKC393224 QTU393217:QTY393224 RDQ393217:RDU393224 RNM393217:RNQ393224 RXI393217:RXM393224 SHE393217:SHI393224 SRA393217:SRE393224 TAW393217:TBA393224 TKS393217:TKW393224 TUO393217:TUS393224 UEK393217:UEO393224 UOG393217:UOK393224 UYC393217:UYG393224 VHY393217:VIC393224 VRU393217:VRY393224 WBQ393217:WBU393224 WLM393217:WLQ393224 WVI393217:WVM393224 C458753:G458760 IW458753:JA458760 SS458753:SW458760 ACO458753:ACS458760 AMK458753:AMO458760 AWG458753:AWK458760 BGC458753:BGG458760 BPY458753:BQC458760 BZU458753:BZY458760 CJQ458753:CJU458760 CTM458753:CTQ458760 DDI458753:DDM458760 DNE458753:DNI458760 DXA458753:DXE458760 EGW458753:EHA458760 EQS458753:EQW458760 FAO458753:FAS458760 FKK458753:FKO458760 FUG458753:FUK458760 GEC458753:GEG458760 GNY458753:GOC458760 GXU458753:GXY458760 HHQ458753:HHU458760 HRM458753:HRQ458760 IBI458753:IBM458760 ILE458753:ILI458760 IVA458753:IVE458760 JEW458753:JFA458760 JOS458753:JOW458760 JYO458753:JYS458760 KIK458753:KIO458760 KSG458753:KSK458760 LCC458753:LCG458760 LLY458753:LMC458760 LVU458753:LVY458760 MFQ458753:MFU458760 MPM458753:MPQ458760 MZI458753:MZM458760 NJE458753:NJI458760 NTA458753:NTE458760 OCW458753:ODA458760 OMS458753:OMW458760 OWO458753:OWS458760 PGK458753:PGO458760 PQG458753:PQK458760 QAC458753:QAG458760 QJY458753:QKC458760 QTU458753:QTY458760 RDQ458753:RDU458760 RNM458753:RNQ458760 RXI458753:RXM458760 SHE458753:SHI458760 SRA458753:SRE458760 TAW458753:TBA458760 TKS458753:TKW458760 TUO458753:TUS458760 UEK458753:UEO458760 UOG458753:UOK458760 UYC458753:UYG458760 VHY458753:VIC458760 VRU458753:VRY458760 WBQ458753:WBU458760 WLM458753:WLQ458760 WVI458753:WVM458760 C524289:G524296 IW524289:JA524296 SS524289:SW524296 ACO524289:ACS524296 AMK524289:AMO524296 AWG524289:AWK524296 BGC524289:BGG524296 BPY524289:BQC524296 BZU524289:BZY524296 CJQ524289:CJU524296 CTM524289:CTQ524296 DDI524289:DDM524296 DNE524289:DNI524296 DXA524289:DXE524296 EGW524289:EHA524296 EQS524289:EQW524296 FAO524289:FAS524296 FKK524289:FKO524296 FUG524289:FUK524296 GEC524289:GEG524296 GNY524289:GOC524296 GXU524289:GXY524296 HHQ524289:HHU524296 HRM524289:HRQ524296 IBI524289:IBM524296 ILE524289:ILI524296 IVA524289:IVE524296 JEW524289:JFA524296 JOS524289:JOW524296 JYO524289:JYS524296 KIK524289:KIO524296 KSG524289:KSK524296 LCC524289:LCG524296 LLY524289:LMC524296 LVU524289:LVY524296 MFQ524289:MFU524296 MPM524289:MPQ524296 MZI524289:MZM524296 NJE524289:NJI524296 NTA524289:NTE524296 OCW524289:ODA524296 OMS524289:OMW524296 OWO524289:OWS524296 PGK524289:PGO524296 PQG524289:PQK524296 QAC524289:QAG524296 QJY524289:QKC524296 QTU524289:QTY524296 RDQ524289:RDU524296 RNM524289:RNQ524296 RXI524289:RXM524296 SHE524289:SHI524296 SRA524289:SRE524296 TAW524289:TBA524296 TKS524289:TKW524296 TUO524289:TUS524296 UEK524289:UEO524296 UOG524289:UOK524296 UYC524289:UYG524296 VHY524289:VIC524296 VRU524289:VRY524296 WBQ524289:WBU524296 WLM524289:WLQ524296 WVI524289:WVM524296 C589825:G589832 IW589825:JA589832 SS589825:SW589832 ACO589825:ACS589832 AMK589825:AMO589832 AWG589825:AWK589832 BGC589825:BGG589832 BPY589825:BQC589832 BZU589825:BZY589832 CJQ589825:CJU589832 CTM589825:CTQ589832 DDI589825:DDM589832 DNE589825:DNI589832 DXA589825:DXE589832 EGW589825:EHA589832 EQS589825:EQW589832 FAO589825:FAS589832 FKK589825:FKO589832 FUG589825:FUK589832 GEC589825:GEG589832 GNY589825:GOC589832 GXU589825:GXY589832 HHQ589825:HHU589832 HRM589825:HRQ589832 IBI589825:IBM589832 ILE589825:ILI589832 IVA589825:IVE589832 JEW589825:JFA589832 JOS589825:JOW589832 JYO589825:JYS589832 KIK589825:KIO589832 KSG589825:KSK589832 LCC589825:LCG589832 LLY589825:LMC589832 LVU589825:LVY589832 MFQ589825:MFU589832 MPM589825:MPQ589832 MZI589825:MZM589832 NJE589825:NJI589832 NTA589825:NTE589832 OCW589825:ODA589832 OMS589825:OMW589832 OWO589825:OWS589832 PGK589825:PGO589832 PQG589825:PQK589832 QAC589825:QAG589832 QJY589825:QKC589832 QTU589825:QTY589832 RDQ589825:RDU589832 RNM589825:RNQ589832 RXI589825:RXM589832 SHE589825:SHI589832 SRA589825:SRE589832 TAW589825:TBA589832 TKS589825:TKW589832 TUO589825:TUS589832 UEK589825:UEO589832 UOG589825:UOK589832 UYC589825:UYG589832 VHY589825:VIC589832 VRU589825:VRY589832 WBQ589825:WBU589832 WLM589825:WLQ589832 WVI589825:WVM589832 C655361:G655368 IW655361:JA655368 SS655361:SW655368 ACO655361:ACS655368 AMK655361:AMO655368 AWG655361:AWK655368 BGC655361:BGG655368 BPY655361:BQC655368 BZU655361:BZY655368 CJQ655361:CJU655368 CTM655361:CTQ655368 DDI655361:DDM655368 DNE655361:DNI655368 DXA655361:DXE655368 EGW655361:EHA655368 EQS655361:EQW655368 FAO655361:FAS655368 FKK655361:FKO655368 FUG655361:FUK655368 GEC655361:GEG655368 GNY655361:GOC655368 GXU655361:GXY655368 HHQ655361:HHU655368 HRM655361:HRQ655368 IBI655361:IBM655368 ILE655361:ILI655368 IVA655361:IVE655368 JEW655361:JFA655368 JOS655361:JOW655368 JYO655361:JYS655368 KIK655361:KIO655368 KSG655361:KSK655368 LCC655361:LCG655368 LLY655361:LMC655368 LVU655361:LVY655368 MFQ655361:MFU655368 MPM655361:MPQ655368 MZI655361:MZM655368 NJE655361:NJI655368 NTA655361:NTE655368 OCW655361:ODA655368 OMS655361:OMW655368 OWO655361:OWS655368 PGK655361:PGO655368 PQG655361:PQK655368 QAC655361:QAG655368 QJY655361:QKC655368 QTU655361:QTY655368 RDQ655361:RDU655368 RNM655361:RNQ655368 RXI655361:RXM655368 SHE655361:SHI655368 SRA655361:SRE655368 TAW655361:TBA655368 TKS655361:TKW655368 TUO655361:TUS655368 UEK655361:UEO655368 UOG655361:UOK655368 UYC655361:UYG655368 VHY655361:VIC655368 VRU655361:VRY655368 WBQ655361:WBU655368 WLM655361:WLQ655368 WVI655361:WVM655368 C720897:G720904 IW720897:JA720904 SS720897:SW720904 ACO720897:ACS720904 AMK720897:AMO720904 AWG720897:AWK720904 BGC720897:BGG720904 BPY720897:BQC720904 BZU720897:BZY720904 CJQ720897:CJU720904 CTM720897:CTQ720904 DDI720897:DDM720904 DNE720897:DNI720904 DXA720897:DXE720904 EGW720897:EHA720904 EQS720897:EQW720904 FAO720897:FAS720904 FKK720897:FKO720904 FUG720897:FUK720904 GEC720897:GEG720904 GNY720897:GOC720904 GXU720897:GXY720904 HHQ720897:HHU720904 HRM720897:HRQ720904 IBI720897:IBM720904 ILE720897:ILI720904 IVA720897:IVE720904 JEW720897:JFA720904 JOS720897:JOW720904 JYO720897:JYS720904 KIK720897:KIO720904 KSG720897:KSK720904 LCC720897:LCG720904 LLY720897:LMC720904 LVU720897:LVY720904 MFQ720897:MFU720904 MPM720897:MPQ720904 MZI720897:MZM720904 NJE720897:NJI720904 NTA720897:NTE720904 OCW720897:ODA720904 OMS720897:OMW720904 OWO720897:OWS720904 PGK720897:PGO720904 PQG720897:PQK720904 QAC720897:QAG720904 QJY720897:QKC720904 QTU720897:QTY720904 RDQ720897:RDU720904 RNM720897:RNQ720904 RXI720897:RXM720904 SHE720897:SHI720904 SRA720897:SRE720904 TAW720897:TBA720904 TKS720897:TKW720904 TUO720897:TUS720904 UEK720897:UEO720904 UOG720897:UOK720904 UYC720897:UYG720904 VHY720897:VIC720904 VRU720897:VRY720904 WBQ720897:WBU720904 WLM720897:WLQ720904 WVI720897:WVM720904 C786433:G786440 IW786433:JA786440 SS786433:SW786440 ACO786433:ACS786440 AMK786433:AMO786440 AWG786433:AWK786440 BGC786433:BGG786440 BPY786433:BQC786440 BZU786433:BZY786440 CJQ786433:CJU786440 CTM786433:CTQ786440 DDI786433:DDM786440 DNE786433:DNI786440 DXA786433:DXE786440 EGW786433:EHA786440 EQS786433:EQW786440 FAO786433:FAS786440 FKK786433:FKO786440 FUG786433:FUK786440 GEC786433:GEG786440 GNY786433:GOC786440 GXU786433:GXY786440 HHQ786433:HHU786440 HRM786433:HRQ786440 IBI786433:IBM786440 ILE786433:ILI786440 IVA786433:IVE786440 JEW786433:JFA786440 JOS786433:JOW786440 JYO786433:JYS786440 KIK786433:KIO786440 KSG786433:KSK786440 LCC786433:LCG786440 LLY786433:LMC786440 LVU786433:LVY786440 MFQ786433:MFU786440 MPM786433:MPQ786440 MZI786433:MZM786440 NJE786433:NJI786440 NTA786433:NTE786440 OCW786433:ODA786440 OMS786433:OMW786440 OWO786433:OWS786440 PGK786433:PGO786440 PQG786433:PQK786440 QAC786433:QAG786440 QJY786433:QKC786440 QTU786433:QTY786440 RDQ786433:RDU786440 RNM786433:RNQ786440 RXI786433:RXM786440 SHE786433:SHI786440 SRA786433:SRE786440 TAW786433:TBA786440 TKS786433:TKW786440 TUO786433:TUS786440 UEK786433:UEO786440 UOG786433:UOK786440 UYC786433:UYG786440 VHY786433:VIC786440 VRU786433:VRY786440 WBQ786433:WBU786440 WLM786433:WLQ786440 WVI786433:WVM786440 C851969:G851976 IW851969:JA851976 SS851969:SW851976 ACO851969:ACS851976 AMK851969:AMO851976 AWG851969:AWK851976 BGC851969:BGG851976 BPY851969:BQC851976 BZU851969:BZY851976 CJQ851969:CJU851976 CTM851969:CTQ851976 DDI851969:DDM851976 DNE851969:DNI851976 DXA851969:DXE851976 EGW851969:EHA851976 EQS851969:EQW851976 FAO851969:FAS851976 FKK851969:FKO851976 FUG851969:FUK851976 GEC851969:GEG851976 GNY851969:GOC851976 GXU851969:GXY851976 HHQ851969:HHU851976 HRM851969:HRQ851976 IBI851969:IBM851976 ILE851969:ILI851976 IVA851969:IVE851976 JEW851969:JFA851976 JOS851969:JOW851976 JYO851969:JYS851976 KIK851969:KIO851976 KSG851969:KSK851976 LCC851969:LCG851976 LLY851969:LMC851976 LVU851969:LVY851976 MFQ851969:MFU851976 MPM851969:MPQ851976 MZI851969:MZM851976 NJE851969:NJI851976 NTA851969:NTE851976 OCW851969:ODA851976 OMS851969:OMW851976 OWO851969:OWS851976 PGK851969:PGO851976 PQG851969:PQK851976 QAC851969:QAG851976 QJY851969:QKC851976 QTU851969:QTY851976 RDQ851969:RDU851976 RNM851969:RNQ851976 RXI851969:RXM851976 SHE851969:SHI851976 SRA851969:SRE851976 TAW851969:TBA851976 TKS851969:TKW851976 TUO851969:TUS851976 UEK851969:UEO851976 UOG851969:UOK851976 UYC851969:UYG851976 VHY851969:VIC851976 VRU851969:VRY851976 WBQ851969:WBU851976 WLM851969:WLQ851976 WVI851969:WVM851976 C917505:G917512 IW917505:JA917512 SS917505:SW917512 ACO917505:ACS917512 AMK917505:AMO917512 AWG917505:AWK917512 BGC917505:BGG917512 BPY917505:BQC917512 BZU917505:BZY917512 CJQ917505:CJU917512 CTM917505:CTQ917512 DDI917505:DDM917512 DNE917505:DNI917512 DXA917505:DXE917512 EGW917505:EHA917512 EQS917505:EQW917512 FAO917505:FAS917512 FKK917505:FKO917512 FUG917505:FUK917512 GEC917505:GEG917512 GNY917505:GOC917512 GXU917505:GXY917512 HHQ917505:HHU917512 HRM917505:HRQ917512 IBI917505:IBM917512 ILE917505:ILI917512 IVA917505:IVE917512 JEW917505:JFA917512 JOS917505:JOW917512 JYO917505:JYS917512 KIK917505:KIO917512 KSG917505:KSK917512 LCC917505:LCG917512 LLY917505:LMC917512 LVU917505:LVY917512 MFQ917505:MFU917512 MPM917505:MPQ917512 MZI917505:MZM917512 NJE917505:NJI917512 NTA917505:NTE917512 OCW917505:ODA917512 OMS917505:OMW917512 OWO917505:OWS917512 PGK917505:PGO917512 PQG917505:PQK917512 QAC917505:QAG917512 QJY917505:QKC917512 QTU917505:QTY917512 RDQ917505:RDU917512 RNM917505:RNQ917512 RXI917505:RXM917512 SHE917505:SHI917512 SRA917505:SRE917512 TAW917505:TBA917512 TKS917505:TKW917512 TUO917505:TUS917512 UEK917505:UEO917512 UOG917505:UOK917512 UYC917505:UYG917512 VHY917505:VIC917512 VRU917505:VRY917512 WBQ917505:WBU917512 WLM917505:WLQ917512 WVI917505:WVM917512 C983041:G983048 IW983041:JA983048 SS983041:SW983048 ACO983041:ACS983048 AMK983041:AMO983048 AWG983041:AWK983048 BGC983041:BGG983048 BPY983041:BQC983048 BZU983041:BZY983048 CJQ983041:CJU983048 CTM983041:CTQ983048 DDI983041:DDM983048 DNE983041:DNI983048 DXA983041:DXE983048 EGW983041:EHA983048 EQS983041:EQW983048 FAO983041:FAS983048 FKK983041:FKO983048 FUG983041:FUK983048 GEC983041:GEG983048 GNY983041:GOC983048 GXU983041:GXY983048 HHQ983041:HHU983048 HRM983041:HRQ983048 IBI983041:IBM983048 ILE983041:ILI983048 IVA983041:IVE983048 JEW983041:JFA983048 JOS983041:JOW983048 JYO983041:JYS983048 KIK983041:KIO983048 KSG983041:KSK983048 LCC983041:LCG983048 LLY983041:LMC983048 LVU983041:LVY983048 MFQ983041:MFU983048 MPM983041:MPQ983048 MZI983041:MZM983048 NJE983041:NJI983048 NTA983041:NTE983048 OCW983041:ODA983048 OMS983041:OMW983048 OWO983041:OWS983048 PGK983041:PGO983048 PQG983041:PQK983048 QAC983041:QAG983048 QJY983041:QKC983048 QTU983041:QTY983048 RDQ983041:RDU983048 RNM983041:RNQ983048 RXI983041:RXM983048 SHE983041:SHI983048 SRA983041:SRE983048 TAW983041:TBA983048 TKS983041:TKW983048 TUO983041:TUS983048 UEK983041:UEO983048 UOG983041:UOK983048 UYC983041:UYG983048 VHY983041:VIC983048 VRU983041:VRY983048 WBQ983041:WBU983048 WLM983041:WLQ983048 WVI983041:WVM983048 C65602:G65609 IW65602:JA65609 SS65602:SW65609 ACO65602:ACS65609 AMK65602:AMO65609 AWG65602:AWK65609 BGC65602:BGG65609 BPY65602:BQC65609 BZU65602:BZY65609 CJQ65602:CJU65609 CTM65602:CTQ65609 DDI65602:DDM65609 DNE65602:DNI65609 DXA65602:DXE65609 EGW65602:EHA65609 EQS65602:EQW65609 FAO65602:FAS65609 FKK65602:FKO65609 FUG65602:FUK65609 GEC65602:GEG65609 GNY65602:GOC65609 GXU65602:GXY65609 HHQ65602:HHU65609 HRM65602:HRQ65609 IBI65602:IBM65609 ILE65602:ILI65609 IVA65602:IVE65609 JEW65602:JFA65609 JOS65602:JOW65609 JYO65602:JYS65609 KIK65602:KIO65609 KSG65602:KSK65609 LCC65602:LCG65609 LLY65602:LMC65609 LVU65602:LVY65609 MFQ65602:MFU65609 MPM65602:MPQ65609 MZI65602:MZM65609 NJE65602:NJI65609 NTA65602:NTE65609 OCW65602:ODA65609 OMS65602:OMW65609 OWO65602:OWS65609 PGK65602:PGO65609 PQG65602:PQK65609 QAC65602:QAG65609 QJY65602:QKC65609 QTU65602:QTY65609 RDQ65602:RDU65609 RNM65602:RNQ65609 RXI65602:RXM65609 SHE65602:SHI65609 SRA65602:SRE65609 TAW65602:TBA65609 TKS65602:TKW65609 TUO65602:TUS65609 UEK65602:UEO65609 UOG65602:UOK65609 UYC65602:UYG65609 VHY65602:VIC65609 VRU65602:VRY65609 WBQ65602:WBU65609 WLM65602:WLQ65609 WVI65602:WVM65609 C131138:G131145 IW131138:JA131145 SS131138:SW131145 ACO131138:ACS131145 AMK131138:AMO131145 AWG131138:AWK131145 BGC131138:BGG131145 BPY131138:BQC131145 BZU131138:BZY131145 CJQ131138:CJU131145 CTM131138:CTQ131145 DDI131138:DDM131145 DNE131138:DNI131145 DXA131138:DXE131145 EGW131138:EHA131145 EQS131138:EQW131145 FAO131138:FAS131145 FKK131138:FKO131145 FUG131138:FUK131145 GEC131138:GEG131145 GNY131138:GOC131145 GXU131138:GXY131145 HHQ131138:HHU131145 HRM131138:HRQ131145 IBI131138:IBM131145 ILE131138:ILI131145 IVA131138:IVE131145 JEW131138:JFA131145 JOS131138:JOW131145 JYO131138:JYS131145 KIK131138:KIO131145 KSG131138:KSK131145 LCC131138:LCG131145 LLY131138:LMC131145 LVU131138:LVY131145 MFQ131138:MFU131145 MPM131138:MPQ131145 MZI131138:MZM131145 NJE131138:NJI131145 NTA131138:NTE131145 OCW131138:ODA131145 OMS131138:OMW131145 OWO131138:OWS131145 PGK131138:PGO131145 PQG131138:PQK131145 QAC131138:QAG131145 QJY131138:QKC131145 QTU131138:QTY131145 RDQ131138:RDU131145 RNM131138:RNQ131145 RXI131138:RXM131145 SHE131138:SHI131145 SRA131138:SRE131145 TAW131138:TBA131145 TKS131138:TKW131145 TUO131138:TUS131145 UEK131138:UEO131145 UOG131138:UOK131145 UYC131138:UYG131145 VHY131138:VIC131145 VRU131138:VRY131145 WBQ131138:WBU131145 WLM131138:WLQ131145 WVI131138:WVM131145 C196674:G196681 IW196674:JA196681 SS196674:SW196681 ACO196674:ACS196681 AMK196674:AMO196681 AWG196674:AWK196681 BGC196674:BGG196681 BPY196674:BQC196681 BZU196674:BZY196681 CJQ196674:CJU196681 CTM196674:CTQ196681 DDI196674:DDM196681 DNE196674:DNI196681 DXA196674:DXE196681 EGW196674:EHA196681 EQS196674:EQW196681 FAO196674:FAS196681 FKK196674:FKO196681 FUG196674:FUK196681 GEC196674:GEG196681 GNY196674:GOC196681 GXU196674:GXY196681 HHQ196674:HHU196681 HRM196674:HRQ196681 IBI196674:IBM196681 ILE196674:ILI196681 IVA196674:IVE196681 JEW196674:JFA196681 JOS196674:JOW196681 JYO196674:JYS196681 KIK196674:KIO196681 KSG196674:KSK196681 LCC196674:LCG196681 LLY196674:LMC196681 LVU196674:LVY196681 MFQ196674:MFU196681 MPM196674:MPQ196681 MZI196674:MZM196681 NJE196674:NJI196681 NTA196674:NTE196681 OCW196674:ODA196681 OMS196674:OMW196681 OWO196674:OWS196681 PGK196674:PGO196681 PQG196674:PQK196681 QAC196674:QAG196681 QJY196674:QKC196681 QTU196674:QTY196681 RDQ196674:RDU196681 RNM196674:RNQ196681 RXI196674:RXM196681 SHE196674:SHI196681 SRA196674:SRE196681 TAW196674:TBA196681 TKS196674:TKW196681 TUO196674:TUS196681 UEK196674:UEO196681 UOG196674:UOK196681 UYC196674:UYG196681 VHY196674:VIC196681 VRU196674:VRY196681 WBQ196674:WBU196681 WLM196674:WLQ196681 WVI196674:WVM196681 C262210:G262217 IW262210:JA262217 SS262210:SW262217 ACO262210:ACS262217 AMK262210:AMO262217 AWG262210:AWK262217 BGC262210:BGG262217 BPY262210:BQC262217 BZU262210:BZY262217 CJQ262210:CJU262217 CTM262210:CTQ262217 DDI262210:DDM262217 DNE262210:DNI262217 DXA262210:DXE262217 EGW262210:EHA262217 EQS262210:EQW262217 FAO262210:FAS262217 FKK262210:FKO262217 FUG262210:FUK262217 GEC262210:GEG262217 GNY262210:GOC262217 GXU262210:GXY262217 HHQ262210:HHU262217 HRM262210:HRQ262217 IBI262210:IBM262217 ILE262210:ILI262217 IVA262210:IVE262217 JEW262210:JFA262217 JOS262210:JOW262217 JYO262210:JYS262217 KIK262210:KIO262217 KSG262210:KSK262217 LCC262210:LCG262217 LLY262210:LMC262217 LVU262210:LVY262217 MFQ262210:MFU262217 MPM262210:MPQ262217 MZI262210:MZM262217 NJE262210:NJI262217 NTA262210:NTE262217 OCW262210:ODA262217 OMS262210:OMW262217 OWO262210:OWS262217 PGK262210:PGO262217 PQG262210:PQK262217 QAC262210:QAG262217 QJY262210:QKC262217 QTU262210:QTY262217 RDQ262210:RDU262217 RNM262210:RNQ262217 RXI262210:RXM262217 SHE262210:SHI262217 SRA262210:SRE262217 TAW262210:TBA262217 TKS262210:TKW262217 TUO262210:TUS262217 UEK262210:UEO262217 UOG262210:UOK262217 UYC262210:UYG262217 VHY262210:VIC262217 VRU262210:VRY262217 WBQ262210:WBU262217 WLM262210:WLQ262217 WVI262210:WVM262217 C327746:G327753 IW327746:JA327753 SS327746:SW327753 ACO327746:ACS327753 AMK327746:AMO327753 AWG327746:AWK327753 BGC327746:BGG327753 BPY327746:BQC327753 BZU327746:BZY327753 CJQ327746:CJU327753 CTM327746:CTQ327753 DDI327746:DDM327753 DNE327746:DNI327753 DXA327746:DXE327753 EGW327746:EHA327753 EQS327746:EQW327753 FAO327746:FAS327753 FKK327746:FKO327753 FUG327746:FUK327753 GEC327746:GEG327753 GNY327746:GOC327753 GXU327746:GXY327753 HHQ327746:HHU327753 HRM327746:HRQ327753 IBI327746:IBM327753 ILE327746:ILI327753 IVA327746:IVE327753 JEW327746:JFA327753 JOS327746:JOW327753 JYO327746:JYS327753 KIK327746:KIO327753 KSG327746:KSK327753 LCC327746:LCG327753 LLY327746:LMC327753 LVU327746:LVY327753 MFQ327746:MFU327753 MPM327746:MPQ327753 MZI327746:MZM327753 NJE327746:NJI327753 NTA327746:NTE327753 OCW327746:ODA327753 OMS327746:OMW327753 OWO327746:OWS327753 PGK327746:PGO327753 PQG327746:PQK327753 QAC327746:QAG327753 QJY327746:QKC327753 QTU327746:QTY327753 RDQ327746:RDU327753 RNM327746:RNQ327753 RXI327746:RXM327753 SHE327746:SHI327753 SRA327746:SRE327753 TAW327746:TBA327753 TKS327746:TKW327753 TUO327746:TUS327753 UEK327746:UEO327753 UOG327746:UOK327753 UYC327746:UYG327753 VHY327746:VIC327753 VRU327746:VRY327753 WBQ327746:WBU327753 WLM327746:WLQ327753 WVI327746:WVM327753 C393282:G393289 IW393282:JA393289 SS393282:SW393289 ACO393282:ACS393289 AMK393282:AMO393289 AWG393282:AWK393289 BGC393282:BGG393289 BPY393282:BQC393289 BZU393282:BZY393289 CJQ393282:CJU393289 CTM393282:CTQ393289 DDI393282:DDM393289 DNE393282:DNI393289 DXA393282:DXE393289 EGW393282:EHA393289 EQS393282:EQW393289 FAO393282:FAS393289 FKK393282:FKO393289 FUG393282:FUK393289 GEC393282:GEG393289 GNY393282:GOC393289 GXU393282:GXY393289 HHQ393282:HHU393289 HRM393282:HRQ393289 IBI393282:IBM393289 ILE393282:ILI393289 IVA393282:IVE393289 JEW393282:JFA393289 JOS393282:JOW393289 JYO393282:JYS393289 KIK393282:KIO393289 KSG393282:KSK393289 LCC393282:LCG393289 LLY393282:LMC393289 LVU393282:LVY393289 MFQ393282:MFU393289 MPM393282:MPQ393289 MZI393282:MZM393289 NJE393282:NJI393289 NTA393282:NTE393289 OCW393282:ODA393289 OMS393282:OMW393289 OWO393282:OWS393289 PGK393282:PGO393289 PQG393282:PQK393289 QAC393282:QAG393289 QJY393282:QKC393289 QTU393282:QTY393289 RDQ393282:RDU393289 RNM393282:RNQ393289 RXI393282:RXM393289 SHE393282:SHI393289 SRA393282:SRE393289 TAW393282:TBA393289 TKS393282:TKW393289 TUO393282:TUS393289 UEK393282:UEO393289 UOG393282:UOK393289 UYC393282:UYG393289 VHY393282:VIC393289 VRU393282:VRY393289 WBQ393282:WBU393289 WLM393282:WLQ393289 WVI393282:WVM393289 C458818:G458825 IW458818:JA458825 SS458818:SW458825 ACO458818:ACS458825 AMK458818:AMO458825 AWG458818:AWK458825 BGC458818:BGG458825 BPY458818:BQC458825 BZU458818:BZY458825 CJQ458818:CJU458825 CTM458818:CTQ458825 DDI458818:DDM458825 DNE458818:DNI458825 DXA458818:DXE458825 EGW458818:EHA458825 EQS458818:EQW458825 FAO458818:FAS458825 FKK458818:FKO458825 FUG458818:FUK458825 GEC458818:GEG458825 GNY458818:GOC458825 GXU458818:GXY458825 HHQ458818:HHU458825 HRM458818:HRQ458825 IBI458818:IBM458825 ILE458818:ILI458825 IVA458818:IVE458825 JEW458818:JFA458825 JOS458818:JOW458825 JYO458818:JYS458825 KIK458818:KIO458825 KSG458818:KSK458825 LCC458818:LCG458825 LLY458818:LMC458825 LVU458818:LVY458825 MFQ458818:MFU458825 MPM458818:MPQ458825 MZI458818:MZM458825 NJE458818:NJI458825 NTA458818:NTE458825 OCW458818:ODA458825 OMS458818:OMW458825 OWO458818:OWS458825 PGK458818:PGO458825 PQG458818:PQK458825 QAC458818:QAG458825 QJY458818:QKC458825 QTU458818:QTY458825 RDQ458818:RDU458825 RNM458818:RNQ458825 RXI458818:RXM458825 SHE458818:SHI458825 SRA458818:SRE458825 TAW458818:TBA458825 TKS458818:TKW458825 TUO458818:TUS458825 UEK458818:UEO458825 UOG458818:UOK458825 UYC458818:UYG458825 VHY458818:VIC458825 VRU458818:VRY458825 WBQ458818:WBU458825 WLM458818:WLQ458825 WVI458818:WVM458825 C524354:G524361 IW524354:JA524361 SS524354:SW524361 ACO524354:ACS524361 AMK524354:AMO524361 AWG524354:AWK524361 BGC524354:BGG524361 BPY524354:BQC524361 BZU524354:BZY524361 CJQ524354:CJU524361 CTM524354:CTQ524361 DDI524354:DDM524361 DNE524354:DNI524361 DXA524354:DXE524361 EGW524354:EHA524361 EQS524354:EQW524361 FAO524354:FAS524361 FKK524354:FKO524361 FUG524354:FUK524361 GEC524354:GEG524361 GNY524354:GOC524361 GXU524354:GXY524361 HHQ524354:HHU524361 HRM524354:HRQ524361 IBI524354:IBM524361 ILE524354:ILI524361 IVA524354:IVE524361 JEW524354:JFA524361 JOS524354:JOW524361 JYO524354:JYS524361 KIK524354:KIO524361 KSG524354:KSK524361 LCC524354:LCG524361 LLY524354:LMC524361 LVU524354:LVY524361 MFQ524354:MFU524361 MPM524354:MPQ524361 MZI524354:MZM524361 NJE524354:NJI524361 NTA524354:NTE524361 OCW524354:ODA524361 OMS524354:OMW524361 OWO524354:OWS524361 PGK524354:PGO524361 PQG524354:PQK524361 QAC524354:QAG524361 QJY524354:QKC524361 QTU524354:QTY524361 RDQ524354:RDU524361 RNM524354:RNQ524361 RXI524354:RXM524361 SHE524354:SHI524361 SRA524354:SRE524361 TAW524354:TBA524361 TKS524354:TKW524361 TUO524354:TUS524361 UEK524354:UEO524361 UOG524354:UOK524361 UYC524354:UYG524361 VHY524354:VIC524361 VRU524354:VRY524361 WBQ524354:WBU524361 WLM524354:WLQ524361 WVI524354:WVM524361 C589890:G589897 IW589890:JA589897 SS589890:SW589897 ACO589890:ACS589897 AMK589890:AMO589897 AWG589890:AWK589897 BGC589890:BGG589897 BPY589890:BQC589897 BZU589890:BZY589897 CJQ589890:CJU589897 CTM589890:CTQ589897 DDI589890:DDM589897 DNE589890:DNI589897 DXA589890:DXE589897 EGW589890:EHA589897 EQS589890:EQW589897 FAO589890:FAS589897 FKK589890:FKO589897 FUG589890:FUK589897 GEC589890:GEG589897 GNY589890:GOC589897 GXU589890:GXY589897 HHQ589890:HHU589897 HRM589890:HRQ589897 IBI589890:IBM589897 ILE589890:ILI589897 IVA589890:IVE589897 JEW589890:JFA589897 JOS589890:JOW589897 JYO589890:JYS589897 KIK589890:KIO589897 KSG589890:KSK589897 LCC589890:LCG589897 LLY589890:LMC589897 LVU589890:LVY589897 MFQ589890:MFU589897 MPM589890:MPQ589897 MZI589890:MZM589897 NJE589890:NJI589897 NTA589890:NTE589897 OCW589890:ODA589897 OMS589890:OMW589897 OWO589890:OWS589897 PGK589890:PGO589897 PQG589890:PQK589897 QAC589890:QAG589897 QJY589890:QKC589897 QTU589890:QTY589897 RDQ589890:RDU589897 RNM589890:RNQ589897 RXI589890:RXM589897 SHE589890:SHI589897 SRA589890:SRE589897 TAW589890:TBA589897 TKS589890:TKW589897 TUO589890:TUS589897 UEK589890:UEO589897 UOG589890:UOK589897 UYC589890:UYG589897 VHY589890:VIC589897 VRU589890:VRY589897 WBQ589890:WBU589897 WLM589890:WLQ589897 WVI589890:WVM589897 C655426:G655433 IW655426:JA655433 SS655426:SW655433 ACO655426:ACS655433 AMK655426:AMO655433 AWG655426:AWK655433 BGC655426:BGG655433 BPY655426:BQC655433 BZU655426:BZY655433 CJQ655426:CJU655433 CTM655426:CTQ655433 DDI655426:DDM655433 DNE655426:DNI655433 DXA655426:DXE655433 EGW655426:EHA655433 EQS655426:EQW655433 FAO655426:FAS655433 FKK655426:FKO655433 FUG655426:FUK655433 GEC655426:GEG655433 GNY655426:GOC655433 GXU655426:GXY655433 HHQ655426:HHU655433 HRM655426:HRQ655433 IBI655426:IBM655433 ILE655426:ILI655433 IVA655426:IVE655433 JEW655426:JFA655433 JOS655426:JOW655433 JYO655426:JYS655433 KIK655426:KIO655433 KSG655426:KSK655433 LCC655426:LCG655433 LLY655426:LMC655433 LVU655426:LVY655433 MFQ655426:MFU655433 MPM655426:MPQ655433 MZI655426:MZM655433 NJE655426:NJI655433 NTA655426:NTE655433 OCW655426:ODA655433 OMS655426:OMW655433 OWO655426:OWS655433 PGK655426:PGO655433 PQG655426:PQK655433 QAC655426:QAG655433 QJY655426:QKC655433 QTU655426:QTY655433 RDQ655426:RDU655433 RNM655426:RNQ655433 RXI655426:RXM655433 SHE655426:SHI655433 SRA655426:SRE655433 TAW655426:TBA655433 TKS655426:TKW655433 TUO655426:TUS655433 UEK655426:UEO655433 UOG655426:UOK655433 UYC655426:UYG655433 VHY655426:VIC655433 VRU655426:VRY655433 WBQ655426:WBU655433 WLM655426:WLQ655433 WVI655426:WVM655433 C720962:G720969 IW720962:JA720969 SS720962:SW720969 ACO720962:ACS720969 AMK720962:AMO720969 AWG720962:AWK720969 BGC720962:BGG720969 BPY720962:BQC720969 BZU720962:BZY720969 CJQ720962:CJU720969 CTM720962:CTQ720969 DDI720962:DDM720969 DNE720962:DNI720969 DXA720962:DXE720969 EGW720962:EHA720969 EQS720962:EQW720969 FAO720962:FAS720969 FKK720962:FKO720969 FUG720962:FUK720969 GEC720962:GEG720969 GNY720962:GOC720969 GXU720962:GXY720969 HHQ720962:HHU720969 HRM720962:HRQ720969 IBI720962:IBM720969 ILE720962:ILI720969 IVA720962:IVE720969 JEW720962:JFA720969 JOS720962:JOW720969 JYO720962:JYS720969 KIK720962:KIO720969 KSG720962:KSK720969 LCC720962:LCG720969 LLY720962:LMC720969 LVU720962:LVY720969 MFQ720962:MFU720969 MPM720962:MPQ720969 MZI720962:MZM720969 NJE720962:NJI720969 NTA720962:NTE720969 OCW720962:ODA720969 OMS720962:OMW720969 OWO720962:OWS720969 PGK720962:PGO720969 PQG720962:PQK720969 QAC720962:QAG720969 QJY720962:QKC720969 QTU720962:QTY720969 RDQ720962:RDU720969 RNM720962:RNQ720969 RXI720962:RXM720969 SHE720962:SHI720969 SRA720962:SRE720969 TAW720962:TBA720969 TKS720962:TKW720969 TUO720962:TUS720969 UEK720962:UEO720969 UOG720962:UOK720969 UYC720962:UYG720969 VHY720962:VIC720969 VRU720962:VRY720969 WBQ720962:WBU720969 WLM720962:WLQ720969 WVI720962:WVM720969 C786498:G786505 IW786498:JA786505 SS786498:SW786505 ACO786498:ACS786505 AMK786498:AMO786505 AWG786498:AWK786505 BGC786498:BGG786505 BPY786498:BQC786505 BZU786498:BZY786505 CJQ786498:CJU786505 CTM786498:CTQ786505 DDI786498:DDM786505 DNE786498:DNI786505 DXA786498:DXE786505 EGW786498:EHA786505 EQS786498:EQW786505 FAO786498:FAS786505 FKK786498:FKO786505 FUG786498:FUK786505 GEC786498:GEG786505 GNY786498:GOC786505 GXU786498:GXY786505 HHQ786498:HHU786505 HRM786498:HRQ786505 IBI786498:IBM786505 ILE786498:ILI786505 IVA786498:IVE786505 JEW786498:JFA786505 JOS786498:JOW786505 JYO786498:JYS786505 KIK786498:KIO786505 KSG786498:KSK786505 LCC786498:LCG786505 LLY786498:LMC786505 LVU786498:LVY786505 MFQ786498:MFU786505 MPM786498:MPQ786505 MZI786498:MZM786505 NJE786498:NJI786505 NTA786498:NTE786505 OCW786498:ODA786505 OMS786498:OMW786505 OWO786498:OWS786505 PGK786498:PGO786505 PQG786498:PQK786505 QAC786498:QAG786505 QJY786498:QKC786505 QTU786498:QTY786505 RDQ786498:RDU786505 RNM786498:RNQ786505 RXI786498:RXM786505 SHE786498:SHI786505 SRA786498:SRE786505 TAW786498:TBA786505 TKS786498:TKW786505 TUO786498:TUS786505 UEK786498:UEO786505 UOG786498:UOK786505 UYC786498:UYG786505 VHY786498:VIC786505 VRU786498:VRY786505 WBQ786498:WBU786505 WLM786498:WLQ786505 WVI786498:WVM786505 C852034:G852041 IW852034:JA852041 SS852034:SW852041 ACO852034:ACS852041 AMK852034:AMO852041 AWG852034:AWK852041 BGC852034:BGG852041 BPY852034:BQC852041 BZU852034:BZY852041 CJQ852034:CJU852041 CTM852034:CTQ852041 DDI852034:DDM852041 DNE852034:DNI852041 DXA852034:DXE852041 EGW852034:EHA852041 EQS852034:EQW852041 FAO852034:FAS852041 FKK852034:FKO852041 FUG852034:FUK852041 GEC852034:GEG852041 GNY852034:GOC852041 GXU852034:GXY852041 HHQ852034:HHU852041 HRM852034:HRQ852041 IBI852034:IBM852041 ILE852034:ILI852041 IVA852034:IVE852041 JEW852034:JFA852041 JOS852034:JOW852041 JYO852034:JYS852041 KIK852034:KIO852041 KSG852034:KSK852041 LCC852034:LCG852041 LLY852034:LMC852041 LVU852034:LVY852041 MFQ852034:MFU852041 MPM852034:MPQ852041 MZI852034:MZM852041 NJE852034:NJI852041 NTA852034:NTE852041 OCW852034:ODA852041 OMS852034:OMW852041 OWO852034:OWS852041 PGK852034:PGO852041 PQG852034:PQK852041 QAC852034:QAG852041 QJY852034:QKC852041 QTU852034:QTY852041 RDQ852034:RDU852041 RNM852034:RNQ852041 RXI852034:RXM852041 SHE852034:SHI852041 SRA852034:SRE852041 TAW852034:TBA852041 TKS852034:TKW852041 TUO852034:TUS852041 UEK852034:UEO852041 UOG852034:UOK852041 UYC852034:UYG852041 VHY852034:VIC852041 VRU852034:VRY852041 WBQ852034:WBU852041 WLM852034:WLQ852041 WVI852034:WVM852041 C917570:G917577 IW917570:JA917577 SS917570:SW917577 ACO917570:ACS917577 AMK917570:AMO917577 AWG917570:AWK917577 BGC917570:BGG917577 BPY917570:BQC917577 BZU917570:BZY917577 CJQ917570:CJU917577 CTM917570:CTQ917577 DDI917570:DDM917577 DNE917570:DNI917577 DXA917570:DXE917577 EGW917570:EHA917577 EQS917570:EQW917577 FAO917570:FAS917577 FKK917570:FKO917577 FUG917570:FUK917577 GEC917570:GEG917577 GNY917570:GOC917577 GXU917570:GXY917577 HHQ917570:HHU917577 HRM917570:HRQ917577 IBI917570:IBM917577 ILE917570:ILI917577 IVA917570:IVE917577 JEW917570:JFA917577 JOS917570:JOW917577 JYO917570:JYS917577 KIK917570:KIO917577 KSG917570:KSK917577 LCC917570:LCG917577 LLY917570:LMC917577 LVU917570:LVY917577 MFQ917570:MFU917577 MPM917570:MPQ917577 MZI917570:MZM917577 NJE917570:NJI917577 NTA917570:NTE917577 OCW917570:ODA917577 OMS917570:OMW917577 OWO917570:OWS917577 PGK917570:PGO917577 PQG917570:PQK917577 QAC917570:QAG917577 QJY917570:QKC917577 QTU917570:QTY917577 RDQ917570:RDU917577 RNM917570:RNQ917577 RXI917570:RXM917577 SHE917570:SHI917577 SRA917570:SRE917577 TAW917570:TBA917577 TKS917570:TKW917577 TUO917570:TUS917577 UEK917570:UEO917577 UOG917570:UOK917577 UYC917570:UYG917577 VHY917570:VIC917577 VRU917570:VRY917577 WBQ917570:WBU917577 WLM917570:WLQ917577 WVI917570:WVM917577 C983106:G983113 IW983106:JA983113 SS983106:SW983113 ACO983106:ACS983113 AMK983106:AMO983113 AWG983106:AWK983113 BGC983106:BGG983113 BPY983106:BQC983113 BZU983106:BZY983113 CJQ983106:CJU983113 CTM983106:CTQ983113 DDI983106:DDM983113 DNE983106:DNI983113 DXA983106:DXE983113 EGW983106:EHA983113 EQS983106:EQW983113 FAO983106:FAS983113 FKK983106:FKO983113 FUG983106:FUK983113 GEC983106:GEG983113 GNY983106:GOC983113 GXU983106:GXY983113 HHQ983106:HHU983113 HRM983106:HRQ983113 IBI983106:IBM983113 ILE983106:ILI983113 IVA983106:IVE983113 JEW983106:JFA983113 JOS983106:JOW983113 JYO983106:JYS983113 KIK983106:KIO983113 KSG983106:KSK983113 LCC983106:LCG983113 LLY983106:LMC983113 LVU983106:LVY983113 MFQ983106:MFU983113 MPM983106:MPQ983113 MZI983106:MZM983113 NJE983106:NJI983113 NTA983106:NTE983113 OCW983106:ODA983113 OMS983106:OMW983113 OWO983106:OWS983113 PGK983106:PGO983113 PQG983106:PQK983113 QAC983106:QAG983113 QJY983106:QKC983113 QTU983106:QTY983113 RDQ983106:RDU983113 RNM983106:RNQ983113 RXI983106:RXM983113 SHE983106:SHI983113 SRA983106:SRE983113 TAW983106:TBA983113 TKS983106:TKW983113 TUO983106:TUS983113 UEK983106:UEO983113 UOG983106:UOK983113 UYC983106:UYG983113 VHY983106:VIC983113 VRU983106:VRY983113 WBQ983106:WBU983113 WLM983106:WLQ983113 WVI983106:WVM983113 C65563:G65570 IW65563:JA65570 SS65563:SW65570 ACO65563:ACS65570 AMK65563:AMO65570 AWG65563:AWK65570 BGC65563:BGG65570 BPY65563:BQC65570 BZU65563:BZY65570 CJQ65563:CJU65570 CTM65563:CTQ65570 DDI65563:DDM65570 DNE65563:DNI65570 DXA65563:DXE65570 EGW65563:EHA65570 EQS65563:EQW65570 FAO65563:FAS65570 FKK65563:FKO65570 FUG65563:FUK65570 GEC65563:GEG65570 GNY65563:GOC65570 GXU65563:GXY65570 HHQ65563:HHU65570 HRM65563:HRQ65570 IBI65563:IBM65570 ILE65563:ILI65570 IVA65563:IVE65570 JEW65563:JFA65570 JOS65563:JOW65570 JYO65563:JYS65570 KIK65563:KIO65570 KSG65563:KSK65570 LCC65563:LCG65570 LLY65563:LMC65570 LVU65563:LVY65570 MFQ65563:MFU65570 MPM65563:MPQ65570 MZI65563:MZM65570 NJE65563:NJI65570 NTA65563:NTE65570 OCW65563:ODA65570 OMS65563:OMW65570 OWO65563:OWS65570 PGK65563:PGO65570 PQG65563:PQK65570 QAC65563:QAG65570 QJY65563:QKC65570 QTU65563:QTY65570 RDQ65563:RDU65570 RNM65563:RNQ65570 RXI65563:RXM65570 SHE65563:SHI65570 SRA65563:SRE65570 TAW65563:TBA65570 TKS65563:TKW65570 TUO65563:TUS65570 UEK65563:UEO65570 UOG65563:UOK65570 UYC65563:UYG65570 VHY65563:VIC65570 VRU65563:VRY65570 WBQ65563:WBU65570 WLM65563:WLQ65570 WVI65563:WVM65570 C131099:G131106 IW131099:JA131106 SS131099:SW131106 ACO131099:ACS131106 AMK131099:AMO131106 AWG131099:AWK131106 BGC131099:BGG131106 BPY131099:BQC131106 BZU131099:BZY131106 CJQ131099:CJU131106 CTM131099:CTQ131106 DDI131099:DDM131106 DNE131099:DNI131106 DXA131099:DXE131106 EGW131099:EHA131106 EQS131099:EQW131106 FAO131099:FAS131106 FKK131099:FKO131106 FUG131099:FUK131106 GEC131099:GEG131106 GNY131099:GOC131106 GXU131099:GXY131106 HHQ131099:HHU131106 HRM131099:HRQ131106 IBI131099:IBM131106 ILE131099:ILI131106 IVA131099:IVE131106 JEW131099:JFA131106 JOS131099:JOW131106 JYO131099:JYS131106 KIK131099:KIO131106 KSG131099:KSK131106 LCC131099:LCG131106 LLY131099:LMC131106 LVU131099:LVY131106 MFQ131099:MFU131106 MPM131099:MPQ131106 MZI131099:MZM131106 NJE131099:NJI131106 NTA131099:NTE131106 OCW131099:ODA131106 OMS131099:OMW131106 OWO131099:OWS131106 PGK131099:PGO131106 PQG131099:PQK131106 QAC131099:QAG131106 QJY131099:QKC131106 QTU131099:QTY131106 RDQ131099:RDU131106 RNM131099:RNQ131106 RXI131099:RXM131106 SHE131099:SHI131106 SRA131099:SRE131106 TAW131099:TBA131106 TKS131099:TKW131106 TUO131099:TUS131106 UEK131099:UEO131106 UOG131099:UOK131106 UYC131099:UYG131106 VHY131099:VIC131106 VRU131099:VRY131106 WBQ131099:WBU131106 WLM131099:WLQ131106 WVI131099:WVM131106 C196635:G196642 IW196635:JA196642 SS196635:SW196642 ACO196635:ACS196642 AMK196635:AMO196642 AWG196635:AWK196642 BGC196635:BGG196642 BPY196635:BQC196642 BZU196635:BZY196642 CJQ196635:CJU196642 CTM196635:CTQ196642 DDI196635:DDM196642 DNE196635:DNI196642 DXA196635:DXE196642 EGW196635:EHA196642 EQS196635:EQW196642 FAO196635:FAS196642 FKK196635:FKO196642 FUG196635:FUK196642 GEC196635:GEG196642 GNY196635:GOC196642 GXU196635:GXY196642 HHQ196635:HHU196642 HRM196635:HRQ196642 IBI196635:IBM196642 ILE196635:ILI196642 IVA196635:IVE196642 JEW196635:JFA196642 JOS196635:JOW196642 JYO196635:JYS196642 KIK196635:KIO196642 KSG196635:KSK196642 LCC196635:LCG196642 LLY196635:LMC196642 LVU196635:LVY196642 MFQ196635:MFU196642 MPM196635:MPQ196642 MZI196635:MZM196642 NJE196635:NJI196642 NTA196635:NTE196642 OCW196635:ODA196642 OMS196635:OMW196642 OWO196635:OWS196642 PGK196635:PGO196642 PQG196635:PQK196642 QAC196635:QAG196642 QJY196635:QKC196642 QTU196635:QTY196642 RDQ196635:RDU196642 RNM196635:RNQ196642 RXI196635:RXM196642 SHE196635:SHI196642 SRA196635:SRE196642 TAW196635:TBA196642 TKS196635:TKW196642 TUO196635:TUS196642 UEK196635:UEO196642 UOG196635:UOK196642 UYC196635:UYG196642 VHY196635:VIC196642 VRU196635:VRY196642 WBQ196635:WBU196642 WLM196635:WLQ196642 WVI196635:WVM196642 C262171:G262178 IW262171:JA262178 SS262171:SW262178 ACO262171:ACS262178 AMK262171:AMO262178 AWG262171:AWK262178 BGC262171:BGG262178 BPY262171:BQC262178 BZU262171:BZY262178 CJQ262171:CJU262178 CTM262171:CTQ262178 DDI262171:DDM262178 DNE262171:DNI262178 DXA262171:DXE262178 EGW262171:EHA262178 EQS262171:EQW262178 FAO262171:FAS262178 FKK262171:FKO262178 FUG262171:FUK262178 GEC262171:GEG262178 GNY262171:GOC262178 GXU262171:GXY262178 HHQ262171:HHU262178 HRM262171:HRQ262178 IBI262171:IBM262178 ILE262171:ILI262178 IVA262171:IVE262178 JEW262171:JFA262178 JOS262171:JOW262178 JYO262171:JYS262178 KIK262171:KIO262178 KSG262171:KSK262178 LCC262171:LCG262178 LLY262171:LMC262178 LVU262171:LVY262178 MFQ262171:MFU262178 MPM262171:MPQ262178 MZI262171:MZM262178 NJE262171:NJI262178 NTA262171:NTE262178 OCW262171:ODA262178 OMS262171:OMW262178 OWO262171:OWS262178 PGK262171:PGO262178 PQG262171:PQK262178 QAC262171:QAG262178 QJY262171:QKC262178 QTU262171:QTY262178 RDQ262171:RDU262178 RNM262171:RNQ262178 RXI262171:RXM262178 SHE262171:SHI262178 SRA262171:SRE262178 TAW262171:TBA262178 TKS262171:TKW262178 TUO262171:TUS262178 UEK262171:UEO262178 UOG262171:UOK262178 UYC262171:UYG262178 VHY262171:VIC262178 VRU262171:VRY262178 WBQ262171:WBU262178 WLM262171:WLQ262178 WVI262171:WVM262178 C327707:G327714 IW327707:JA327714 SS327707:SW327714 ACO327707:ACS327714 AMK327707:AMO327714 AWG327707:AWK327714 BGC327707:BGG327714 BPY327707:BQC327714 BZU327707:BZY327714 CJQ327707:CJU327714 CTM327707:CTQ327714 DDI327707:DDM327714 DNE327707:DNI327714 DXA327707:DXE327714 EGW327707:EHA327714 EQS327707:EQW327714 FAO327707:FAS327714 FKK327707:FKO327714 FUG327707:FUK327714 GEC327707:GEG327714 GNY327707:GOC327714 GXU327707:GXY327714 HHQ327707:HHU327714 HRM327707:HRQ327714 IBI327707:IBM327714 ILE327707:ILI327714 IVA327707:IVE327714 JEW327707:JFA327714 JOS327707:JOW327714 JYO327707:JYS327714 KIK327707:KIO327714 KSG327707:KSK327714 LCC327707:LCG327714 LLY327707:LMC327714 LVU327707:LVY327714 MFQ327707:MFU327714 MPM327707:MPQ327714 MZI327707:MZM327714 NJE327707:NJI327714 NTA327707:NTE327714 OCW327707:ODA327714 OMS327707:OMW327714 OWO327707:OWS327714 PGK327707:PGO327714 PQG327707:PQK327714 QAC327707:QAG327714 QJY327707:QKC327714 QTU327707:QTY327714 RDQ327707:RDU327714 RNM327707:RNQ327714 RXI327707:RXM327714 SHE327707:SHI327714 SRA327707:SRE327714 TAW327707:TBA327714 TKS327707:TKW327714 TUO327707:TUS327714 UEK327707:UEO327714 UOG327707:UOK327714 UYC327707:UYG327714 VHY327707:VIC327714 VRU327707:VRY327714 WBQ327707:WBU327714 WLM327707:WLQ327714 WVI327707:WVM327714 C393243:G393250 IW393243:JA393250 SS393243:SW393250 ACO393243:ACS393250 AMK393243:AMO393250 AWG393243:AWK393250 BGC393243:BGG393250 BPY393243:BQC393250 BZU393243:BZY393250 CJQ393243:CJU393250 CTM393243:CTQ393250 DDI393243:DDM393250 DNE393243:DNI393250 DXA393243:DXE393250 EGW393243:EHA393250 EQS393243:EQW393250 FAO393243:FAS393250 FKK393243:FKO393250 FUG393243:FUK393250 GEC393243:GEG393250 GNY393243:GOC393250 GXU393243:GXY393250 HHQ393243:HHU393250 HRM393243:HRQ393250 IBI393243:IBM393250 ILE393243:ILI393250 IVA393243:IVE393250 JEW393243:JFA393250 JOS393243:JOW393250 JYO393243:JYS393250 KIK393243:KIO393250 KSG393243:KSK393250 LCC393243:LCG393250 LLY393243:LMC393250 LVU393243:LVY393250 MFQ393243:MFU393250 MPM393243:MPQ393250 MZI393243:MZM393250 NJE393243:NJI393250 NTA393243:NTE393250 OCW393243:ODA393250 OMS393243:OMW393250 OWO393243:OWS393250 PGK393243:PGO393250 PQG393243:PQK393250 QAC393243:QAG393250 QJY393243:QKC393250 QTU393243:QTY393250 RDQ393243:RDU393250 RNM393243:RNQ393250 RXI393243:RXM393250 SHE393243:SHI393250 SRA393243:SRE393250 TAW393243:TBA393250 TKS393243:TKW393250 TUO393243:TUS393250 UEK393243:UEO393250 UOG393243:UOK393250 UYC393243:UYG393250 VHY393243:VIC393250 VRU393243:VRY393250 WBQ393243:WBU393250 WLM393243:WLQ393250 WVI393243:WVM393250 C458779:G458786 IW458779:JA458786 SS458779:SW458786 ACO458779:ACS458786 AMK458779:AMO458786 AWG458779:AWK458786 BGC458779:BGG458786 BPY458779:BQC458786 BZU458779:BZY458786 CJQ458779:CJU458786 CTM458779:CTQ458786 DDI458779:DDM458786 DNE458779:DNI458786 DXA458779:DXE458786 EGW458779:EHA458786 EQS458779:EQW458786 FAO458779:FAS458786 FKK458779:FKO458786 FUG458779:FUK458786 GEC458779:GEG458786 GNY458779:GOC458786 GXU458779:GXY458786 HHQ458779:HHU458786 HRM458779:HRQ458786 IBI458779:IBM458786 ILE458779:ILI458786 IVA458779:IVE458786 JEW458779:JFA458786 JOS458779:JOW458786 JYO458779:JYS458786 KIK458779:KIO458786 KSG458779:KSK458786 LCC458779:LCG458786 LLY458779:LMC458786 LVU458779:LVY458786 MFQ458779:MFU458786 MPM458779:MPQ458786 MZI458779:MZM458786 NJE458779:NJI458786 NTA458779:NTE458786 OCW458779:ODA458786 OMS458779:OMW458786 OWO458779:OWS458786 PGK458779:PGO458786 PQG458779:PQK458786 QAC458779:QAG458786 QJY458779:QKC458786 QTU458779:QTY458786 RDQ458779:RDU458786 RNM458779:RNQ458786 RXI458779:RXM458786 SHE458779:SHI458786 SRA458779:SRE458786 TAW458779:TBA458786 TKS458779:TKW458786 TUO458779:TUS458786 UEK458779:UEO458786 UOG458779:UOK458786 UYC458779:UYG458786 VHY458779:VIC458786 VRU458779:VRY458786 WBQ458779:WBU458786 WLM458779:WLQ458786 WVI458779:WVM458786 C524315:G524322 IW524315:JA524322 SS524315:SW524322 ACO524315:ACS524322 AMK524315:AMO524322 AWG524315:AWK524322 BGC524315:BGG524322 BPY524315:BQC524322 BZU524315:BZY524322 CJQ524315:CJU524322 CTM524315:CTQ524322 DDI524315:DDM524322 DNE524315:DNI524322 DXA524315:DXE524322 EGW524315:EHA524322 EQS524315:EQW524322 FAO524315:FAS524322 FKK524315:FKO524322 FUG524315:FUK524322 GEC524315:GEG524322 GNY524315:GOC524322 GXU524315:GXY524322 HHQ524315:HHU524322 HRM524315:HRQ524322 IBI524315:IBM524322 ILE524315:ILI524322 IVA524315:IVE524322 JEW524315:JFA524322 JOS524315:JOW524322 JYO524315:JYS524322 KIK524315:KIO524322 KSG524315:KSK524322 LCC524315:LCG524322 LLY524315:LMC524322 LVU524315:LVY524322 MFQ524315:MFU524322 MPM524315:MPQ524322 MZI524315:MZM524322 NJE524315:NJI524322 NTA524315:NTE524322 OCW524315:ODA524322 OMS524315:OMW524322 OWO524315:OWS524322 PGK524315:PGO524322 PQG524315:PQK524322 QAC524315:QAG524322 QJY524315:QKC524322 QTU524315:QTY524322 RDQ524315:RDU524322 RNM524315:RNQ524322 RXI524315:RXM524322 SHE524315:SHI524322 SRA524315:SRE524322 TAW524315:TBA524322 TKS524315:TKW524322 TUO524315:TUS524322 UEK524315:UEO524322 UOG524315:UOK524322 UYC524315:UYG524322 VHY524315:VIC524322 VRU524315:VRY524322 WBQ524315:WBU524322 WLM524315:WLQ524322 WVI524315:WVM524322 C589851:G589858 IW589851:JA589858 SS589851:SW589858 ACO589851:ACS589858 AMK589851:AMO589858 AWG589851:AWK589858 BGC589851:BGG589858 BPY589851:BQC589858 BZU589851:BZY589858 CJQ589851:CJU589858 CTM589851:CTQ589858 DDI589851:DDM589858 DNE589851:DNI589858 DXA589851:DXE589858 EGW589851:EHA589858 EQS589851:EQW589858 FAO589851:FAS589858 FKK589851:FKO589858 FUG589851:FUK589858 GEC589851:GEG589858 GNY589851:GOC589858 GXU589851:GXY589858 HHQ589851:HHU589858 HRM589851:HRQ589858 IBI589851:IBM589858 ILE589851:ILI589858 IVA589851:IVE589858 JEW589851:JFA589858 JOS589851:JOW589858 JYO589851:JYS589858 KIK589851:KIO589858 KSG589851:KSK589858 LCC589851:LCG589858 LLY589851:LMC589858 LVU589851:LVY589858 MFQ589851:MFU589858 MPM589851:MPQ589858 MZI589851:MZM589858 NJE589851:NJI589858 NTA589851:NTE589858 OCW589851:ODA589858 OMS589851:OMW589858 OWO589851:OWS589858 PGK589851:PGO589858 PQG589851:PQK589858 QAC589851:QAG589858 QJY589851:QKC589858 QTU589851:QTY589858 RDQ589851:RDU589858 RNM589851:RNQ589858 RXI589851:RXM589858 SHE589851:SHI589858 SRA589851:SRE589858 TAW589851:TBA589858 TKS589851:TKW589858 TUO589851:TUS589858 UEK589851:UEO589858 UOG589851:UOK589858 UYC589851:UYG589858 VHY589851:VIC589858 VRU589851:VRY589858 WBQ589851:WBU589858 WLM589851:WLQ589858 WVI589851:WVM589858 C655387:G655394 IW655387:JA655394 SS655387:SW655394 ACO655387:ACS655394 AMK655387:AMO655394 AWG655387:AWK655394 BGC655387:BGG655394 BPY655387:BQC655394 BZU655387:BZY655394 CJQ655387:CJU655394 CTM655387:CTQ655394 DDI655387:DDM655394 DNE655387:DNI655394 DXA655387:DXE655394 EGW655387:EHA655394 EQS655387:EQW655394 FAO655387:FAS655394 FKK655387:FKO655394 FUG655387:FUK655394 GEC655387:GEG655394 GNY655387:GOC655394 GXU655387:GXY655394 HHQ655387:HHU655394 HRM655387:HRQ655394 IBI655387:IBM655394 ILE655387:ILI655394 IVA655387:IVE655394 JEW655387:JFA655394 JOS655387:JOW655394 JYO655387:JYS655394 KIK655387:KIO655394 KSG655387:KSK655394 LCC655387:LCG655394 LLY655387:LMC655394 LVU655387:LVY655394 MFQ655387:MFU655394 MPM655387:MPQ655394 MZI655387:MZM655394 NJE655387:NJI655394 NTA655387:NTE655394 OCW655387:ODA655394 OMS655387:OMW655394 OWO655387:OWS655394 PGK655387:PGO655394 PQG655387:PQK655394 QAC655387:QAG655394 QJY655387:QKC655394 QTU655387:QTY655394 RDQ655387:RDU655394 RNM655387:RNQ655394 RXI655387:RXM655394 SHE655387:SHI655394 SRA655387:SRE655394 TAW655387:TBA655394 TKS655387:TKW655394 TUO655387:TUS655394 UEK655387:UEO655394 UOG655387:UOK655394 UYC655387:UYG655394 VHY655387:VIC655394 VRU655387:VRY655394 WBQ655387:WBU655394 WLM655387:WLQ655394 WVI655387:WVM655394 C720923:G720930 IW720923:JA720930 SS720923:SW720930 ACO720923:ACS720930 AMK720923:AMO720930 AWG720923:AWK720930 BGC720923:BGG720930 BPY720923:BQC720930 BZU720923:BZY720930 CJQ720923:CJU720930 CTM720923:CTQ720930 DDI720923:DDM720930 DNE720923:DNI720930 DXA720923:DXE720930 EGW720923:EHA720930 EQS720923:EQW720930 FAO720923:FAS720930 FKK720923:FKO720930 FUG720923:FUK720930 GEC720923:GEG720930 GNY720923:GOC720930 GXU720923:GXY720930 HHQ720923:HHU720930 HRM720923:HRQ720930 IBI720923:IBM720930 ILE720923:ILI720930 IVA720923:IVE720930 JEW720923:JFA720930 JOS720923:JOW720930 JYO720923:JYS720930 KIK720923:KIO720930 KSG720923:KSK720930 LCC720923:LCG720930 LLY720923:LMC720930 LVU720923:LVY720930 MFQ720923:MFU720930 MPM720923:MPQ720930 MZI720923:MZM720930 NJE720923:NJI720930 NTA720923:NTE720930 OCW720923:ODA720930 OMS720923:OMW720930 OWO720923:OWS720930 PGK720923:PGO720930 PQG720923:PQK720930 QAC720923:QAG720930 QJY720923:QKC720930 QTU720923:QTY720930 RDQ720923:RDU720930 RNM720923:RNQ720930 RXI720923:RXM720930 SHE720923:SHI720930 SRA720923:SRE720930 TAW720923:TBA720930 TKS720923:TKW720930 TUO720923:TUS720930 UEK720923:UEO720930 UOG720923:UOK720930 UYC720923:UYG720930 VHY720923:VIC720930 VRU720923:VRY720930 WBQ720923:WBU720930 WLM720923:WLQ720930 WVI720923:WVM720930 C786459:G786466 IW786459:JA786466 SS786459:SW786466 ACO786459:ACS786466 AMK786459:AMO786466 AWG786459:AWK786466 BGC786459:BGG786466 BPY786459:BQC786466 BZU786459:BZY786466 CJQ786459:CJU786466 CTM786459:CTQ786466 DDI786459:DDM786466 DNE786459:DNI786466 DXA786459:DXE786466 EGW786459:EHA786466 EQS786459:EQW786466 FAO786459:FAS786466 FKK786459:FKO786466 FUG786459:FUK786466 GEC786459:GEG786466 GNY786459:GOC786466 GXU786459:GXY786466 HHQ786459:HHU786466 HRM786459:HRQ786466 IBI786459:IBM786466 ILE786459:ILI786466 IVA786459:IVE786466 JEW786459:JFA786466 JOS786459:JOW786466 JYO786459:JYS786466 KIK786459:KIO786466 KSG786459:KSK786466 LCC786459:LCG786466 LLY786459:LMC786466 LVU786459:LVY786466 MFQ786459:MFU786466 MPM786459:MPQ786466 MZI786459:MZM786466 NJE786459:NJI786466 NTA786459:NTE786466 OCW786459:ODA786466 OMS786459:OMW786466 OWO786459:OWS786466 PGK786459:PGO786466 PQG786459:PQK786466 QAC786459:QAG786466 QJY786459:QKC786466 QTU786459:QTY786466 RDQ786459:RDU786466 RNM786459:RNQ786466 RXI786459:RXM786466 SHE786459:SHI786466 SRA786459:SRE786466 TAW786459:TBA786466 TKS786459:TKW786466 TUO786459:TUS786466 UEK786459:UEO786466 UOG786459:UOK786466 UYC786459:UYG786466 VHY786459:VIC786466 VRU786459:VRY786466 WBQ786459:WBU786466 WLM786459:WLQ786466 WVI786459:WVM786466 C851995:G852002 IW851995:JA852002 SS851995:SW852002 ACO851995:ACS852002 AMK851995:AMO852002 AWG851995:AWK852002 BGC851995:BGG852002 BPY851995:BQC852002 BZU851995:BZY852002 CJQ851995:CJU852002 CTM851995:CTQ852002 DDI851995:DDM852002 DNE851995:DNI852002 DXA851995:DXE852002 EGW851995:EHA852002 EQS851995:EQW852002 FAO851995:FAS852002 FKK851995:FKO852002 FUG851995:FUK852002 GEC851995:GEG852002 GNY851995:GOC852002 GXU851995:GXY852002 HHQ851995:HHU852002 HRM851995:HRQ852002 IBI851995:IBM852002 ILE851995:ILI852002 IVA851995:IVE852002 JEW851995:JFA852002 JOS851995:JOW852002 JYO851995:JYS852002 KIK851995:KIO852002 KSG851995:KSK852002 LCC851995:LCG852002 LLY851995:LMC852002 LVU851995:LVY852002 MFQ851995:MFU852002 MPM851995:MPQ852002 MZI851995:MZM852002 NJE851995:NJI852002 NTA851995:NTE852002 OCW851995:ODA852002 OMS851995:OMW852002 OWO851995:OWS852002 PGK851995:PGO852002 PQG851995:PQK852002 QAC851995:QAG852002 QJY851995:QKC852002 QTU851995:QTY852002 RDQ851995:RDU852002 RNM851995:RNQ852002 RXI851995:RXM852002 SHE851995:SHI852002 SRA851995:SRE852002 TAW851995:TBA852002 TKS851995:TKW852002 TUO851995:TUS852002 UEK851995:UEO852002 UOG851995:UOK852002 UYC851995:UYG852002 VHY851995:VIC852002 VRU851995:VRY852002 WBQ851995:WBU852002 WLM851995:WLQ852002 WVI851995:WVM852002 C917531:G917538 IW917531:JA917538 SS917531:SW917538 ACO917531:ACS917538 AMK917531:AMO917538 AWG917531:AWK917538 BGC917531:BGG917538 BPY917531:BQC917538 BZU917531:BZY917538 CJQ917531:CJU917538 CTM917531:CTQ917538 DDI917531:DDM917538 DNE917531:DNI917538 DXA917531:DXE917538 EGW917531:EHA917538 EQS917531:EQW917538 FAO917531:FAS917538 FKK917531:FKO917538 FUG917531:FUK917538 GEC917531:GEG917538 GNY917531:GOC917538 GXU917531:GXY917538 HHQ917531:HHU917538 HRM917531:HRQ917538 IBI917531:IBM917538 ILE917531:ILI917538 IVA917531:IVE917538 JEW917531:JFA917538 JOS917531:JOW917538 JYO917531:JYS917538 KIK917531:KIO917538 KSG917531:KSK917538 LCC917531:LCG917538 LLY917531:LMC917538 LVU917531:LVY917538 MFQ917531:MFU917538 MPM917531:MPQ917538 MZI917531:MZM917538 NJE917531:NJI917538 NTA917531:NTE917538 OCW917531:ODA917538 OMS917531:OMW917538 OWO917531:OWS917538 PGK917531:PGO917538 PQG917531:PQK917538 QAC917531:QAG917538 QJY917531:QKC917538 QTU917531:QTY917538 RDQ917531:RDU917538 RNM917531:RNQ917538 RXI917531:RXM917538 SHE917531:SHI917538 SRA917531:SRE917538 TAW917531:TBA917538 TKS917531:TKW917538 TUO917531:TUS917538 UEK917531:UEO917538 UOG917531:UOK917538 UYC917531:UYG917538 VHY917531:VIC917538 VRU917531:VRY917538 WBQ917531:WBU917538 WLM917531:WLQ917538 WVI917531:WVM917538 C983067:G983074 IW983067:JA983074 SS983067:SW983074 ACO983067:ACS983074 AMK983067:AMO983074 AWG983067:AWK983074 BGC983067:BGG983074 BPY983067:BQC983074 BZU983067:BZY983074 CJQ983067:CJU983074 CTM983067:CTQ983074 DDI983067:DDM983074 DNE983067:DNI983074 DXA983067:DXE983074 EGW983067:EHA983074 EQS983067:EQW983074 FAO983067:FAS983074 FKK983067:FKO983074 FUG983067:FUK983074 GEC983067:GEG983074 GNY983067:GOC983074 GXU983067:GXY983074 HHQ983067:HHU983074 HRM983067:HRQ983074 IBI983067:IBM983074 ILE983067:ILI983074 IVA983067:IVE983074 JEW983067:JFA983074 JOS983067:JOW983074 JYO983067:JYS983074 KIK983067:KIO983074 KSG983067:KSK983074 LCC983067:LCG983074 LLY983067:LMC983074 LVU983067:LVY983074 MFQ983067:MFU983074 MPM983067:MPQ983074 MZI983067:MZM983074 NJE983067:NJI983074 NTA983067:NTE983074 OCW983067:ODA983074 OMS983067:OMW983074 OWO983067:OWS983074 PGK983067:PGO983074 PQG983067:PQK983074 QAC983067:QAG983074 QJY983067:QKC983074 QTU983067:QTY983074 RDQ983067:RDU983074 RNM983067:RNQ983074 RXI983067:RXM983074 SHE983067:SHI983074 SRA983067:SRE983074 TAW983067:TBA983074 TKS983067:TKW983074 TUO983067:TUS983074 UEK983067:UEO983074 UOG983067:UOK983074 UYC983067:UYG983074 VHY983067:VIC983074 VRU983067:VRY983074 WBQ983067:WBU983074 WLM983067:WLQ983074 WVI983067:WVM983074 C65576:G65583 IW65576:JA65583 SS65576:SW65583 ACO65576:ACS65583 AMK65576:AMO65583 AWG65576:AWK65583 BGC65576:BGG65583 BPY65576:BQC65583 BZU65576:BZY65583 CJQ65576:CJU65583 CTM65576:CTQ65583 DDI65576:DDM65583 DNE65576:DNI65583 DXA65576:DXE65583 EGW65576:EHA65583 EQS65576:EQW65583 FAO65576:FAS65583 FKK65576:FKO65583 FUG65576:FUK65583 GEC65576:GEG65583 GNY65576:GOC65583 GXU65576:GXY65583 HHQ65576:HHU65583 HRM65576:HRQ65583 IBI65576:IBM65583 ILE65576:ILI65583 IVA65576:IVE65583 JEW65576:JFA65583 JOS65576:JOW65583 JYO65576:JYS65583 KIK65576:KIO65583 KSG65576:KSK65583 LCC65576:LCG65583 LLY65576:LMC65583 LVU65576:LVY65583 MFQ65576:MFU65583 MPM65576:MPQ65583 MZI65576:MZM65583 NJE65576:NJI65583 NTA65576:NTE65583 OCW65576:ODA65583 OMS65576:OMW65583 OWO65576:OWS65583 PGK65576:PGO65583 PQG65576:PQK65583 QAC65576:QAG65583 QJY65576:QKC65583 QTU65576:QTY65583 RDQ65576:RDU65583 RNM65576:RNQ65583 RXI65576:RXM65583 SHE65576:SHI65583 SRA65576:SRE65583 TAW65576:TBA65583 TKS65576:TKW65583 TUO65576:TUS65583 UEK65576:UEO65583 UOG65576:UOK65583 UYC65576:UYG65583 VHY65576:VIC65583 VRU65576:VRY65583 WBQ65576:WBU65583 WLM65576:WLQ65583 WVI65576:WVM65583 C131112:G131119 IW131112:JA131119 SS131112:SW131119 ACO131112:ACS131119 AMK131112:AMO131119 AWG131112:AWK131119 BGC131112:BGG131119 BPY131112:BQC131119 BZU131112:BZY131119 CJQ131112:CJU131119 CTM131112:CTQ131119 DDI131112:DDM131119 DNE131112:DNI131119 DXA131112:DXE131119 EGW131112:EHA131119 EQS131112:EQW131119 FAO131112:FAS131119 FKK131112:FKO131119 FUG131112:FUK131119 GEC131112:GEG131119 GNY131112:GOC131119 GXU131112:GXY131119 HHQ131112:HHU131119 HRM131112:HRQ131119 IBI131112:IBM131119 ILE131112:ILI131119 IVA131112:IVE131119 JEW131112:JFA131119 JOS131112:JOW131119 JYO131112:JYS131119 KIK131112:KIO131119 KSG131112:KSK131119 LCC131112:LCG131119 LLY131112:LMC131119 LVU131112:LVY131119 MFQ131112:MFU131119 MPM131112:MPQ131119 MZI131112:MZM131119 NJE131112:NJI131119 NTA131112:NTE131119 OCW131112:ODA131119 OMS131112:OMW131119 OWO131112:OWS131119 PGK131112:PGO131119 PQG131112:PQK131119 QAC131112:QAG131119 QJY131112:QKC131119 QTU131112:QTY131119 RDQ131112:RDU131119 RNM131112:RNQ131119 RXI131112:RXM131119 SHE131112:SHI131119 SRA131112:SRE131119 TAW131112:TBA131119 TKS131112:TKW131119 TUO131112:TUS131119 UEK131112:UEO131119 UOG131112:UOK131119 UYC131112:UYG131119 VHY131112:VIC131119 VRU131112:VRY131119 WBQ131112:WBU131119 WLM131112:WLQ131119 WVI131112:WVM131119 C196648:G196655 IW196648:JA196655 SS196648:SW196655 ACO196648:ACS196655 AMK196648:AMO196655 AWG196648:AWK196655 BGC196648:BGG196655 BPY196648:BQC196655 BZU196648:BZY196655 CJQ196648:CJU196655 CTM196648:CTQ196655 DDI196648:DDM196655 DNE196648:DNI196655 DXA196648:DXE196655 EGW196648:EHA196655 EQS196648:EQW196655 FAO196648:FAS196655 FKK196648:FKO196655 FUG196648:FUK196655 GEC196648:GEG196655 GNY196648:GOC196655 GXU196648:GXY196655 HHQ196648:HHU196655 HRM196648:HRQ196655 IBI196648:IBM196655 ILE196648:ILI196655 IVA196648:IVE196655 JEW196648:JFA196655 JOS196648:JOW196655 JYO196648:JYS196655 KIK196648:KIO196655 KSG196648:KSK196655 LCC196648:LCG196655 LLY196648:LMC196655 LVU196648:LVY196655 MFQ196648:MFU196655 MPM196648:MPQ196655 MZI196648:MZM196655 NJE196648:NJI196655 NTA196648:NTE196655 OCW196648:ODA196655 OMS196648:OMW196655 OWO196648:OWS196655 PGK196648:PGO196655 PQG196648:PQK196655 QAC196648:QAG196655 QJY196648:QKC196655 QTU196648:QTY196655 RDQ196648:RDU196655 RNM196648:RNQ196655 RXI196648:RXM196655 SHE196648:SHI196655 SRA196648:SRE196655 TAW196648:TBA196655 TKS196648:TKW196655 TUO196648:TUS196655 UEK196648:UEO196655 UOG196648:UOK196655 UYC196648:UYG196655 VHY196648:VIC196655 VRU196648:VRY196655 WBQ196648:WBU196655 WLM196648:WLQ196655 WVI196648:WVM196655 C262184:G262191 IW262184:JA262191 SS262184:SW262191 ACO262184:ACS262191 AMK262184:AMO262191 AWG262184:AWK262191 BGC262184:BGG262191 BPY262184:BQC262191 BZU262184:BZY262191 CJQ262184:CJU262191 CTM262184:CTQ262191 DDI262184:DDM262191 DNE262184:DNI262191 DXA262184:DXE262191 EGW262184:EHA262191 EQS262184:EQW262191 FAO262184:FAS262191 FKK262184:FKO262191 FUG262184:FUK262191 GEC262184:GEG262191 GNY262184:GOC262191 GXU262184:GXY262191 HHQ262184:HHU262191 HRM262184:HRQ262191 IBI262184:IBM262191 ILE262184:ILI262191 IVA262184:IVE262191 JEW262184:JFA262191 JOS262184:JOW262191 JYO262184:JYS262191 KIK262184:KIO262191 KSG262184:KSK262191 LCC262184:LCG262191 LLY262184:LMC262191 LVU262184:LVY262191 MFQ262184:MFU262191 MPM262184:MPQ262191 MZI262184:MZM262191 NJE262184:NJI262191 NTA262184:NTE262191 OCW262184:ODA262191 OMS262184:OMW262191 OWO262184:OWS262191 PGK262184:PGO262191 PQG262184:PQK262191 QAC262184:QAG262191 QJY262184:QKC262191 QTU262184:QTY262191 RDQ262184:RDU262191 RNM262184:RNQ262191 RXI262184:RXM262191 SHE262184:SHI262191 SRA262184:SRE262191 TAW262184:TBA262191 TKS262184:TKW262191 TUO262184:TUS262191 UEK262184:UEO262191 UOG262184:UOK262191 UYC262184:UYG262191 VHY262184:VIC262191 VRU262184:VRY262191 WBQ262184:WBU262191 WLM262184:WLQ262191 WVI262184:WVM262191 C327720:G327727 IW327720:JA327727 SS327720:SW327727 ACO327720:ACS327727 AMK327720:AMO327727 AWG327720:AWK327727 BGC327720:BGG327727 BPY327720:BQC327727 BZU327720:BZY327727 CJQ327720:CJU327727 CTM327720:CTQ327727 DDI327720:DDM327727 DNE327720:DNI327727 DXA327720:DXE327727 EGW327720:EHA327727 EQS327720:EQW327727 FAO327720:FAS327727 FKK327720:FKO327727 FUG327720:FUK327727 GEC327720:GEG327727 GNY327720:GOC327727 GXU327720:GXY327727 HHQ327720:HHU327727 HRM327720:HRQ327727 IBI327720:IBM327727 ILE327720:ILI327727 IVA327720:IVE327727 JEW327720:JFA327727 JOS327720:JOW327727 JYO327720:JYS327727 KIK327720:KIO327727 KSG327720:KSK327727 LCC327720:LCG327727 LLY327720:LMC327727 LVU327720:LVY327727 MFQ327720:MFU327727 MPM327720:MPQ327727 MZI327720:MZM327727 NJE327720:NJI327727 NTA327720:NTE327727 OCW327720:ODA327727 OMS327720:OMW327727 OWO327720:OWS327727 PGK327720:PGO327727 PQG327720:PQK327727 QAC327720:QAG327727 QJY327720:QKC327727 QTU327720:QTY327727 RDQ327720:RDU327727 RNM327720:RNQ327727 RXI327720:RXM327727 SHE327720:SHI327727 SRA327720:SRE327727 TAW327720:TBA327727 TKS327720:TKW327727 TUO327720:TUS327727 UEK327720:UEO327727 UOG327720:UOK327727 UYC327720:UYG327727 VHY327720:VIC327727 VRU327720:VRY327727 WBQ327720:WBU327727 WLM327720:WLQ327727 WVI327720:WVM327727 C393256:G393263 IW393256:JA393263 SS393256:SW393263 ACO393256:ACS393263 AMK393256:AMO393263 AWG393256:AWK393263 BGC393256:BGG393263 BPY393256:BQC393263 BZU393256:BZY393263 CJQ393256:CJU393263 CTM393256:CTQ393263 DDI393256:DDM393263 DNE393256:DNI393263 DXA393256:DXE393263 EGW393256:EHA393263 EQS393256:EQW393263 FAO393256:FAS393263 FKK393256:FKO393263 FUG393256:FUK393263 GEC393256:GEG393263 GNY393256:GOC393263 GXU393256:GXY393263 HHQ393256:HHU393263 HRM393256:HRQ393263 IBI393256:IBM393263 ILE393256:ILI393263 IVA393256:IVE393263 JEW393256:JFA393263 JOS393256:JOW393263 JYO393256:JYS393263 KIK393256:KIO393263 KSG393256:KSK393263 LCC393256:LCG393263 LLY393256:LMC393263 LVU393256:LVY393263 MFQ393256:MFU393263 MPM393256:MPQ393263 MZI393256:MZM393263 NJE393256:NJI393263 NTA393256:NTE393263 OCW393256:ODA393263 OMS393256:OMW393263 OWO393256:OWS393263 PGK393256:PGO393263 PQG393256:PQK393263 QAC393256:QAG393263 QJY393256:QKC393263 QTU393256:QTY393263 RDQ393256:RDU393263 RNM393256:RNQ393263 RXI393256:RXM393263 SHE393256:SHI393263 SRA393256:SRE393263 TAW393256:TBA393263 TKS393256:TKW393263 TUO393256:TUS393263 UEK393256:UEO393263 UOG393256:UOK393263 UYC393256:UYG393263 VHY393256:VIC393263 VRU393256:VRY393263 WBQ393256:WBU393263 WLM393256:WLQ393263 WVI393256:WVM393263 C458792:G458799 IW458792:JA458799 SS458792:SW458799 ACO458792:ACS458799 AMK458792:AMO458799 AWG458792:AWK458799 BGC458792:BGG458799 BPY458792:BQC458799 BZU458792:BZY458799 CJQ458792:CJU458799 CTM458792:CTQ458799 DDI458792:DDM458799 DNE458792:DNI458799 DXA458792:DXE458799 EGW458792:EHA458799 EQS458792:EQW458799 FAO458792:FAS458799 FKK458792:FKO458799 FUG458792:FUK458799 GEC458792:GEG458799 GNY458792:GOC458799 GXU458792:GXY458799 HHQ458792:HHU458799 HRM458792:HRQ458799 IBI458792:IBM458799 ILE458792:ILI458799 IVA458792:IVE458799 JEW458792:JFA458799 JOS458792:JOW458799 JYO458792:JYS458799 KIK458792:KIO458799 KSG458792:KSK458799 LCC458792:LCG458799 LLY458792:LMC458799 LVU458792:LVY458799 MFQ458792:MFU458799 MPM458792:MPQ458799 MZI458792:MZM458799 NJE458792:NJI458799 NTA458792:NTE458799 OCW458792:ODA458799 OMS458792:OMW458799 OWO458792:OWS458799 PGK458792:PGO458799 PQG458792:PQK458799 QAC458792:QAG458799 QJY458792:QKC458799 QTU458792:QTY458799 RDQ458792:RDU458799 RNM458792:RNQ458799 RXI458792:RXM458799 SHE458792:SHI458799 SRA458792:SRE458799 TAW458792:TBA458799 TKS458792:TKW458799 TUO458792:TUS458799 UEK458792:UEO458799 UOG458792:UOK458799 UYC458792:UYG458799 VHY458792:VIC458799 VRU458792:VRY458799 WBQ458792:WBU458799 WLM458792:WLQ458799 WVI458792:WVM458799 C524328:G524335 IW524328:JA524335 SS524328:SW524335 ACO524328:ACS524335 AMK524328:AMO524335 AWG524328:AWK524335 BGC524328:BGG524335 BPY524328:BQC524335 BZU524328:BZY524335 CJQ524328:CJU524335 CTM524328:CTQ524335 DDI524328:DDM524335 DNE524328:DNI524335 DXA524328:DXE524335 EGW524328:EHA524335 EQS524328:EQW524335 FAO524328:FAS524335 FKK524328:FKO524335 FUG524328:FUK524335 GEC524328:GEG524335 GNY524328:GOC524335 GXU524328:GXY524335 HHQ524328:HHU524335 HRM524328:HRQ524335 IBI524328:IBM524335 ILE524328:ILI524335 IVA524328:IVE524335 JEW524328:JFA524335 JOS524328:JOW524335 JYO524328:JYS524335 KIK524328:KIO524335 KSG524328:KSK524335 LCC524328:LCG524335 LLY524328:LMC524335 LVU524328:LVY524335 MFQ524328:MFU524335 MPM524328:MPQ524335 MZI524328:MZM524335 NJE524328:NJI524335 NTA524328:NTE524335 OCW524328:ODA524335 OMS524328:OMW524335 OWO524328:OWS524335 PGK524328:PGO524335 PQG524328:PQK524335 QAC524328:QAG524335 QJY524328:QKC524335 QTU524328:QTY524335 RDQ524328:RDU524335 RNM524328:RNQ524335 RXI524328:RXM524335 SHE524328:SHI524335 SRA524328:SRE524335 TAW524328:TBA524335 TKS524328:TKW524335 TUO524328:TUS524335 UEK524328:UEO524335 UOG524328:UOK524335 UYC524328:UYG524335 VHY524328:VIC524335 VRU524328:VRY524335 WBQ524328:WBU524335 WLM524328:WLQ524335 WVI524328:WVM524335 C589864:G589871 IW589864:JA589871 SS589864:SW589871 ACO589864:ACS589871 AMK589864:AMO589871 AWG589864:AWK589871 BGC589864:BGG589871 BPY589864:BQC589871 BZU589864:BZY589871 CJQ589864:CJU589871 CTM589864:CTQ589871 DDI589864:DDM589871 DNE589864:DNI589871 DXA589864:DXE589871 EGW589864:EHA589871 EQS589864:EQW589871 FAO589864:FAS589871 FKK589864:FKO589871 FUG589864:FUK589871 GEC589864:GEG589871 GNY589864:GOC589871 GXU589864:GXY589871 HHQ589864:HHU589871 HRM589864:HRQ589871 IBI589864:IBM589871 ILE589864:ILI589871 IVA589864:IVE589871 JEW589864:JFA589871 JOS589864:JOW589871 JYO589864:JYS589871 KIK589864:KIO589871 KSG589864:KSK589871 LCC589864:LCG589871 LLY589864:LMC589871 LVU589864:LVY589871 MFQ589864:MFU589871 MPM589864:MPQ589871 MZI589864:MZM589871 NJE589864:NJI589871 NTA589864:NTE589871 OCW589864:ODA589871 OMS589864:OMW589871 OWO589864:OWS589871 PGK589864:PGO589871 PQG589864:PQK589871 QAC589864:QAG589871 QJY589864:QKC589871 QTU589864:QTY589871 RDQ589864:RDU589871 RNM589864:RNQ589871 RXI589864:RXM589871 SHE589864:SHI589871 SRA589864:SRE589871 TAW589864:TBA589871 TKS589864:TKW589871 TUO589864:TUS589871 UEK589864:UEO589871 UOG589864:UOK589871 UYC589864:UYG589871 VHY589864:VIC589871 VRU589864:VRY589871 WBQ589864:WBU589871 WLM589864:WLQ589871 WVI589864:WVM589871 C655400:G655407 IW655400:JA655407 SS655400:SW655407 ACO655400:ACS655407 AMK655400:AMO655407 AWG655400:AWK655407 BGC655400:BGG655407 BPY655400:BQC655407 BZU655400:BZY655407 CJQ655400:CJU655407 CTM655400:CTQ655407 DDI655400:DDM655407 DNE655400:DNI655407 DXA655400:DXE655407 EGW655400:EHA655407 EQS655400:EQW655407 FAO655400:FAS655407 FKK655400:FKO655407 FUG655400:FUK655407 GEC655400:GEG655407 GNY655400:GOC655407 GXU655400:GXY655407 HHQ655400:HHU655407 HRM655400:HRQ655407 IBI655400:IBM655407 ILE655400:ILI655407 IVA655400:IVE655407 JEW655400:JFA655407 JOS655400:JOW655407 JYO655400:JYS655407 KIK655400:KIO655407 KSG655400:KSK655407 LCC655400:LCG655407 LLY655400:LMC655407 LVU655400:LVY655407 MFQ655400:MFU655407 MPM655400:MPQ655407 MZI655400:MZM655407 NJE655400:NJI655407 NTA655400:NTE655407 OCW655400:ODA655407 OMS655400:OMW655407 OWO655400:OWS655407 PGK655400:PGO655407 PQG655400:PQK655407 QAC655400:QAG655407 QJY655400:QKC655407 QTU655400:QTY655407 RDQ655400:RDU655407 RNM655400:RNQ655407 RXI655400:RXM655407 SHE655400:SHI655407 SRA655400:SRE655407 TAW655400:TBA655407 TKS655400:TKW655407 TUO655400:TUS655407 UEK655400:UEO655407 UOG655400:UOK655407 UYC655400:UYG655407 VHY655400:VIC655407 VRU655400:VRY655407 WBQ655400:WBU655407 WLM655400:WLQ655407 WVI655400:WVM655407 C720936:G720943 IW720936:JA720943 SS720936:SW720943 ACO720936:ACS720943 AMK720936:AMO720943 AWG720936:AWK720943 BGC720936:BGG720943 BPY720936:BQC720943 BZU720936:BZY720943 CJQ720936:CJU720943 CTM720936:CTQ720943 DDI720936:DDM720943 DNE720936:DNI720943 DXA720936:DXE720943 EGW720936:EHA720943 EQS720936:EQW720943 FAO720936:FAS720943 FKK720936:FKO720943 FUG720936:FUK720943 GEC720936:GEG720943 GNY720936:GOC720943 GXU720936:GXY720943 HHQ720936:HHU720943 HRM720936:HRQ720943 IBI720936:IBM720943 ILE720936:ILI720943 IVA720936:IVE720943 JEW720936:JFA720943 JOS720936:JOW720943 JYO720936:JYS720943 KIK720936:KIO720943 KSG720936:KSK720943 LCC720936:LCG720943 LLY720936:LMC720943 LVU720936:LVY720943 MFQ720936:MFU720943 MPM720936:MPQ720943 MZI720936:MZM720943 NJE720936:NJI720943 NTA720936:NTE720943 OCW720936:ODA720943 OMS720936:OMW720943 OWO720936:OWS720943 PGK720936:PGO720943 PQG720936:PQK720943 QAC720936:QAG720943 QJY720936:QKC720943 QTU720936:QTY720943 RDQ720936:RDU720943 RNM720936:RNQ720943 RXI720936:RXM720943 SHE720936:SHI720943 SRA720936:SRE720943 TAW720936:TBA720943 TKS720936:TKW720943 TUO720936:TUS720943 UEK720936:UEO720943 UOG720936:UOK720943 UYC720936:UYG720943 VHY720936:VIC720943 VRU720936:VRY720943 WBQ720936:WBU720943 WLM720936:WLQ720943 WVI720936:WVM720943 C786472:G786479 IW786472:JA786479 SS786472:SW786479 ACO786472:ACS786479 AMK786472:AMO786479 AWG786472:AWK786479 BGC786472:BGG786479 BPY786472:BQC786479 BZU786472:BZY786479 CJQ786472:CJU786479 CTM786472:CTQ786479 DDI786472:DDM786479 DNE786472:DNI786479 DXA786472:DXE786479 EGW786472:EHA786479 EQS786472:EQW786479 FAO786472:FAS786479 FKK786472:FKO786479 FUG786472:FUK786479 GEC786472:GEG786479 GNY786472:GOC786479 GXU786472:GXY786479 HHQ786472:HHU786479 HRM786472:HRQ786479 IBI786472:IBM786479 ILE786472:ILI786479 IVA786472:IVE786479 JEW786472:JFA786479 JOS786472:JOW786479 JYO786472:JYS786479 KIK786472:KIO786479 KSG786472:KSK786479 LCC786472:LCG786479 LLY786472:LMC786479 LVU786472:LVY786479 MFQ786472:MFU786479 MPM786472:MPQ786479 MZI786472:MZM786479 NJE786472:NJI786479 NTA786472:NTE786479 OCW786472:ODA786479 OMS786472:OMW786479 OWO786472:OWS786479 PGK786472:PGO786479 PQG786472:PQK786479 QAC786472:QAG786479 QJY786472:QKC786479 QTU786472:QTY786479 RDQ786472:RDU786479 RNM786472:RNQ786479 RXI786472:RXM786479 SHE786472:SHI786479 SRA786472:SRE786479 TAW786472:TBA786479 TKS786472:TKW786479 TUO786472:TUS786479 UEK786472:UEO786479 UOG786472:UOK786479 UYC786472:UYG786479 VHY786472:VIC786479 VRU786472:VRY786479 WBQ786472:WBU786479 WLM786472:WLQ786479 WVI786472:WVM786479 C852008:G852015 IW852008:JA852015 SS852008:SW852015 ACO852008:ACS852015 AMK852008:AMO852015 AWG852008:AWK852015 BGC852008:BGG852015 BPY852008:BQC852015 BZU852008:BZY852015 CJQ852008:CJU852015 CTM852008:CTQ852015 DDI852008:DDM852015 DNE852008:DNI852015 DXA852008:DXE852015 EGW852008:EHA852015 EQS852008:EQW852015 FAO852008:FAS852015 FKK852008:FKO852015 FUG852008:FUK852015 GEC852008:GEG852015 GNY852008:GOC852015 GXU852008:GXY852015 HHQ852008:HHU852015 HRM852008:HRQ852015 IBI852008:IBM852015 ILE852008:ILI852015 IVA852008:IVE852015 JEW852008:JFA852015 JOS852008:JOW852015 JYO852008:JYS852015 KIK852008:KIO852015 KSG852008:KSK852015 LCC852008:LCG852015 LLY852008:LMC852015 LVU852008:LVY852015 MFQ852008:MFU852015 MPM852008:MPQ852015 MZI852008:MZM852015 NJE852008:NJI852015 NTA852008:NTE852015 OCW852008:ODA852015 OMS852008:OMW852015 OWO852008:OWS852015 PGK852008:PGO852015 PQG852008:PQK852015 QAC852008:QAG852015 QJY852008:QKC852015 QTU852008:QTY852015 RDQ852008:RDU852015 RNM852008:RNQ852015 RXI852008:RXM852015 SHE852008:SHI852015 SRA852008:SRE852015 TAW852008:TBA852015 TKS852008:TKW852015 TUO852008:TUS852015 UEK852008:UEO852015 UOG852008:UOK852015 UYC852008:UYG852015 VHY852008:VIC852015 VRU852008:VRY852015 WBQ852008:WBU852015 WLM852008:WLQ852015 WVI852008:WVM852015 C917544:G917551 IW917544:JA917551 SS917544:SW917551 ACO917544:ACS917551 AMK917544:AMO917551 AWG917544:AWK917551 BGC917544:BGG917551 BPY917544:BQC917551 BZU917544:BZY917551 CJQ917544:CJU917551 CTM917544:CTQ917551 DDI917544:DDM917551 DNE917544:DNI917551 DXA917544:DXE917551 EGW917544:EHA917551 EQS917544:EQW917551 FAO917544:FAS917551 FKK917544:FKO917551 FUG917544:FUK917551 GEC917544:GEG917551 GNY917544:GOC917551 GXU917544:GXY917551 HHQ917544:HHU917551 HRM917544:HRQ917551 IBI917544:IBM917551 ILE917544:ILI917551 IVA917544:IVE917551 JEW917544:JFA917551 JOS917544:JOW917551 JYO917544:JYS917551 KIK917544:KIO917551 KSG917544:KSK917551 LCC917544:LCG917551 LLY917544:LMC917551 LVU917544:LVY917551 MFQ917544:MFU917551 MPM917544:MPQ917551 MZI917544:MZM917551 NJE917544:NJI917551 NTA917544:NTE917551 OCW917544:ODA917551 OMS917544:OMW917551 OWO917544:OWS917551 PGK917544:PGO917551 PQG917544:PQK917551 QAC917544:QAG917551 QJY917544:QKC917551 QTU917544:QTY917551 RDQ917544:RDU917551 RNM917544:RNQ917551 RXI917544:RXM917551 SHE917544:SHI917551 SRA917544:SRE917551 TAW917544:TBA917551 TKS917544:TKW917551 TUO917544:TUS917551 UEK917544:UEO917551 UOG917544:UOK917551 UYC917544:UYG917551 VHY917544:VIC917551 VRU917544:VRY917551 WBQ917544:WBU917551 WLM917544:WLQ917551 WVI917544:WVM917551 C983080:G983087 IW983080:JA983087 SS983080:SW983087 ACO983080:ACS983087 AMK983080:AMO983087 AWG983080:AWK983087 BGC983080:BGG983087 BPY983080:BQC983087 BZU983080:BZY983087 CJQ983080:CJU983087 CTM983080:CTQ983087 DDI983080:DDM983087 DNE983080:DNI983087 DXA983080:DXE983087 EGW983080:EHA983087 EQS983080:EQW983087 FAO983080:FAS983087 FKK983080:FKO983087 FUG983080:FUK983087 GEC983080:GEG983087 GNY983080:GOC983087 GXU983080:GXY983087 HHQ983080:HHU983087 HRM983080:HRQ983087 IBI983080:IBM983087 ILE983080:ILI983087 IVA983080:IVE983087 JEW983080:JFA983087 JOS983080:JOW983087 JYO983080:JYS983087 KIK983080:KIO983087 KSG983080:KSK983087 LCC983080:LCG983087 LLY983080:LMC983087 LVU983080:LVY983087 MFQ983080:MFU983087 MPM983080:MPQ983087 MZI983080:MZM983087 NJE983080:NJI983087 NTA983080:NTE983087 OCW983080:ODA983087 OMS983080:OMW983087 OWO983080:OWS983087 PGK983080:PGO983087 PQG983080:PQK983087 QAC983080:QAG983087 QJY983080:QKC983087 QTU983080:QTY983087 RDQ983080:RDU983087 RNM983080:RNQ983087 RXI983080:RXM983087 SHE983080:SHI983087 SRA983080:SRE983087 TAW983080:TBA983087 TKS983080:TKW983087 TUO983080:TUS983087 UEK983080:UEO983087 UOG983080:UOK983087 UYC983080:UYG983087 VHY983080:VIC983087 VRU983080:VRY983087 WBQ983080:WBU983087 WLM983080:WLQ983087 WVI983080:WVM983087 C65550:G65557 IW65550:JA65557 SS65550:SW65557 ACO65550:ACS65557 AMK65550:AMO65557 AWG65550:AWK65557 BGC65550:BGG65557 BPY65550:BQC65557 BZU65550:BZY65557 CJQ65550:CJU65557 CTM65550:CTQ65557 DDI65550:DDM65557 DNE65550:DNI65557 DXA65550:DXE65557 EGW65550:EHA65557 EQS65550:EQW65557 FAO65550:FAS65557 FKK65550:FKO65557 FUG65550:FUK65557 GEC65550:GEG65557 GNY65550:GOC65557 GXU65550:GXY65557 HHQ65550:HHU65557 HRM65550:HRQ65557 IBI65550:IBM65557 ILE65550:ILI65557 IVA65550:IVE65557 JEW65550:JFA65557 JOS65550:JOW65557 JYO65550:JYS65557 KIK65550:KIO65557 KSG65550:KSK65557 LCC65550:LCG65557 LLY65550:LMC65557 LVU65550:LVY65557 MFQ65550:MFU65557 MPM65550:MPQ65557 MZI65550:MZM65557 NJE65550:NJI65557 NTA65550:NTE65557 OCW65550:ODA65557 OMS65550:OMW65557 OWO65550:OWS65557 PGK65550:PGO65557 PQG65550:PQK65557 QAC65550:QAG65557 QJY65550:QKC65557 QTU65550:QTY65557 RDQ65550:RDU65557 RNM65550:RNQ65557 RXI65550:RXM65557 SHE65550:SHI65557 SRA65550:SRE65557 TAW65550:TBA65557 TKS65550:TKW65557 TUO65550:TUS65557 UEK65550:UEO65557 UOG65550:UOK65557 UYC65550:UYG65557 VHY65550:VIC65557 VRU65550:VRY65557 WBQ65550:WBU65557 WLM65550:WLQ65557 WVI65550:WVM65557 C131086:G131093 IW131086:JA131093 SS131086:SW131093 ACO131086:ACS131093 AMK131086:AMO131093 AWG131086:AWK131093 BGC131086:BGG131093 BPY131086:BQC131093 BZU131086:BZY131093 CJQ131086:CJU131093 CTM131086:CTQ131093 DDI131086:DDM131093 DNE131086:DNI131093 DXA131086:DXE131093 EGW131086:EHA131093 EQS131086:EQW131093 FAO131086:FAS131093 FKK131086:FKO131093 FUG131086:FUK131093 GEC131086:GEG131093 GNY131086:GOC131093 GXU131086:GXY131093 HHQ131086:HHU131093 HRM131086:HRQ131093 IBI131086:IBM131093 ILE131086:ILI131093 IVA131086:IVE131093 JEW131086:JFA131093 JOS131086:JOW131093 JYO131086:JYS131093 KIK131086:KIO131093 KSG131086:KSK131093 LCC131086:LCG131093 LLY131086:LMC131093 LVU131086:LVY131093 MFQ131086:MFU131093 MPM131086:MPQ131093 MZI131086:MZM131093 NJE131086:NJI131093 NTA131086:NTE131093 OCW131086:ODA131093 OMS131086:OMW131093 OWO131086:OWS131093 PGK131086:PGO131093 PQG131086:PQK131093 QAC131086:QAG131093 QJY131086:QKC131093 QTU131086:QTY131093 RDQ131086:RDU131093 RNM131086:RNQ131093 RXI131086:RXM131093 SHE131086:SHI131093 SRA131086:SRE131093 TAW131086:TBA131093 TKS131086:TKW131093 TUO131086:TUS131093 UEK131086:UEO131093 UOG131086:UOK131093 UYC131086:UYG131093 VHY131086:VIC131093 VRU131086:VRY131093 WBQ131086:WBU131093 WLM131086:WLQ131093 WVI131086:WVM131093 C196622:G196629 IW196622:JA196629 SS196622:SW196629 ACO196622:ACS196629 AMK196622:AMO196629 AWG196622:AWK196629 BGC196622:BGG196629 BPY196622:BQC196629 BZU196622:BZY196629 CJQ196622:CJU196629 CTM196622:CTQ196629 DDI196622:DDM196629 DNE196622:DNI196629 DXA196622:DXE196629 EGW196622:EHA196629 EQS196622:EQW196629 FAO196622:FAS196629 FKK196622:FKO196629 FUG196622:FUK196629 GEC196622:GEG196629 GNY196622:GOC196629 GXU196622:GXY196629 HHQ196622:HHU196629 HRM196622:HRQ196629 IBI196622:IBM196629 ILE196622:ILI196629 IVA196622:IVE196629 JEW196622:JFA196629 JOS196622:JOW196629 JYO196622:JYS196629 KIK196622:KIO196629 KSG196622:KSK196629 LCC196622:LCG196629 LLY196622:LMC196629 LVU196622:LVY196629 MFQ196622:MFU196629 MPM196622:MPQ196629 MZI196622:MZM196629 NJE196622:NJI196629 NTA196622:NTE196629 OCW196622:ODA196629 OMS196622:OMW196629 OWO196622:OWS196629 PGK196622:PGO196629 PQG196622:PQK196629 QAC196622:QAG196629 QJY196622:QKC196629 QTU196622:QTY196629 RDQ196622:RDU196629 RNM196622:RNQ196629 RXI196622:RXM196629 SHE196622:SHI196629 SRA196622:SRE196629 TAW196622:TBA196629 TKS196622:TKW196629 TUO196622:TUS196629 UEK196622:UEO196629 UOG196622:UOK196629 UYC196622:UYG196629 VHY196622:VIC196629 VRU196622:VRY196629 WBQ196622:WBU196629 WLM196622:WLQ196629 WVI196622:WVM196629 C262158:G262165 IW262158:JA262165 SS262158:SW262165 ACO262158:ACS262165 AMK262158:AMO262165 AWG262158:AWK262165 BGC262158:BGG262165 BPY262158:BQC262165 BZU262158:BZY262165 CJQ262158:CJU262165 CTM262158:CTQ262165 DDI262158:DDM262165 DNE262158:DNI262165 DXA262158:DXE262165 EGW262158:EHA262165 EQS262158:EQW262165 FAO262158:FAS262165 FKK262158:FKO262165 FUG262158:FUK262165 GEC262158:GEG262165 GNY262158:GOC262165 GXU262158:GXY262165 HHQ262158:HHU262165 HRM262158:HRQ262165 IBI262158:IBM262165 ILE262158:ILI262165 IVA262158:IVE262165 JEW262158:JFA262165 JOS262158:JOW262165 JYO262158:JYS262165 KIK262158:KIO262165 KSG262158:KSK262165 LCC262158:LCG262165 LLY262158:LMC262165 LVU262158:LVY262165 MFQ262158:MFU262165 MPM262158:MPQ262165 MZI262158:MZM262165 NJE262158:NJI262165 NTA262158:NTE262165 OCW262158:ODA262165 OMS262158:OMW262165 OWO262158:OWS262165 PGK262158:PGO262165 PQG262158:PQK262165 QAC262158:QAG262165 QJY262158:QKC262165 QTU262158:QTY262165 RDQ262158:RDU262165 RNM262158:RNQ262165 RXI262158:RXM262165 SHE262158:SHI262165 SRA262158:SRE262165 TAW262158:TBA262165 TKS262158:TKW262165 TUO262158:TUS262165 UEK262158:UEO262165 UOG262158:UOK262165 UYC262158:UYG262165 VHY262158:VIC262165 VRU262158:VRY262165 WBQ262158:WBU262165 WLM262158:WLQ262165 WVI262158:WVM262165 C327694:G327701 IW327694:JA327701 SS327694:SW327701 ACO327694:ACS327701 AMK327694:AMO327701 AWG327694:AWK327701 BGC327694:BGG327701 BPY327694:BQC327701 BZU327694:BZY327701 CJQ327694:CJU327701 CTM327694:CTQ327701 DDI327694:DDM327701 DNE327694:DNI327701 DXA327694:DXE327701 EGW327694:EHA327701 EQS327694:EQW327701 FAO327694:FAS327701 FKK327694:FKO327701 FUG327694:FUK327701 GEC327694:GEG327701 GNY327694:GOC327701 GXU327694:GXY327701 HHQ327694:HHU327701 HRM327694:HRQ327701 IBI327694:IBM327701 ILE327694:ILI327701 IVA327694:IVE327701 JEW327694:JFA327701 JOS327694:JOW327701 JYO327694:JYS327701 KIK327694:KIO327701 KSG327694:KSK327701 LCC327694:LCG327701 LLY327694:LMC327701 LVU327694:LVY327701 MFQ327694:MFU327701 MPM327694:MPQ327701 MZI327694:MZM327701 NJE327694:NJI327701 NTA327694:NTE327701 OCW327694:ODA327701 OMS327694:OMW327701 OWO327694:OWS327701 PGK327694:PGO327701 PQG327694:PQK327701 QAC327694:QAG327701 QJY327694:QKC327701 QTU327694:QTY327701 RDQ327694:RDU327701 RNM327694:RNQ327701 RXI327694:RXM327701 SHE327694:SHI327701 SRA327694:SRE327701 TAW327694:TBA327701 TKS327694:TKW327701 TUO327694:TUS327701 UEK327694:UEO327701 UOG327694:UOK327701 UYC327694:UYG327701 VHY327694:VIC327701 VRU327694:VRY327701 WBQ327694:WBU327701 WLM327694:WLQ327701 WVI327694:WVM327701 C393230:G393237 IW393230:JA393237 SS393230:SW393237 ACO393230:ACS393237 AMK393230:AMO393237 AWG393230:AWK393237 BGC393230:BGG393237 BPY393230:BQC393237 BZU393230:BZY393237 CJQ393230:CJU393237 CTM393230:CTQ393237 DDI393230:DDM393237 DNE393230:DNI393237 DXA393230:DXE393237 EGW393230:EHA393237 EQS393230:EQW393237 FAO393230:FAS393237 FKK393230:FKO393237 FUG393230:FUK393237 GEC393230:GEG393237 GNY393230:GOC393237 GXU393230:GXY393237 HHQ393230:HHU393237 HRM393230:HRQ393237 IBI393230:IBM393237 ILE393230:ILI393237 IVA393230:IVE393237 JEW393230:JFA393237 JOS393230:JOW393237 JYO393230:JYS393237 KIK393230:KIO393237 KSG393230:KSK393237 LCC393230:LCG393237 LLY393230:LMC393237 LVU393230:LVY393237 MFQ393230:MFU393237 MPM393230:MPQ393237 MZI393230:MZM393237 NJE393230:NJI393237 NTA393230:NTE393237 OCW393230:ODA393237 OMS393230:OMW393237 OWO393230:OWS393237 PGK393230:PGO393237 PQG393230:PQK393237 QAC393230:QAG393237 QJY393230:QKC393237 QTU393230:QTY393237 RDQ393230:RDU393237 RNM393230:RNQ393237 RXI393230:RXM393237 SHE393230:SHI393237 SRA393230:SRE393237 TAW393230:TBA393237 TKS393230:TKW393237 TUO393230:TUS393237 UEK393230:UEO393237 UOG393230:UOK393237 UYC393230:UYG393237 VHY393230:VIC393237 VRU393230:VRY393237 WBQ393230:WBU393237 WLM393230:WLQ393237 WVI393230:WVM393237 C458766:G458773 IW458766:JA458773 SS458766:SW458773 ACO458766:ACS458773 AMK458766:AMO458773 AWG458766:AWK458773 BGC458766:BGG458773 BPY458766:BQC458773 BZU458766:BZY458773 CJQ458766:CJU458773 CTM458766:CTQ458773 DDI458766:DDM458773 DNE458766:DNI458773 DXA458766:DXE458773 EGW458766:EHA458773 EQS458766:EQW458773 FAO458766:FAS458773 FKK458766:FKO458773 FUG458766:FUK458773 GEC458766:GEG458773 GNY458766:GOC458773 GXU458766:GXY458773 HHQ458766:HHU458773 HRM458766:HRQ458773 IBI458766:IBM458773 ILE458766:ILI458773 IVA458766:IVE458773 JEW458766:JFA458773 JOS458766:JOW458773 JYO458766:JYS458773 KIK458766:KIO458773 KSG458766:KSK458773 LCC458766:LCG458773 LLY458766:LMC458773 LVU458766:LVY458773 MFQ458766:MFU458773 MPM458766:MPQ458773 MZI458766:MZM458773 NJE458766:NJI458773 NTA458766:NTE458773 OCW458766:ODA458773 OMS458766:OMW458773 OWO458766:OWS458773 PGK458766:PGO458773 PQG458766:PQK458773 QAC458766:QAG458773 QJY458766:QKC458773 QTU458766:QTY458773 RDQ458766:RDU458773 RNM458766:RNQ458773 RXI458766:RXM458773 SHE458766:SHI458773 SRA458766:SRE458773 TAW458766:TBA458773 TKS458766:TKW458773 TUO458766:TUS458773 UEK458766:UEO458773 UOG458766:UOK458773 UYC458766:UYG458773 VHY458766:VIC458773 VRU458766:VRY458773 WBQ458766:WBU458773 WLM458766:WLQ458773 WVI458766:WVM458773 C524302:G524309 IW524302:JA524309 SS524302:SW524309 ACO524302:ACS524309 AMK524302:AMO524309 AWG524302:AWK524309 BGC524302:BGG524309 BPY524302:BQC524309 BZU524302:BZY524309 CJQ524302:CJU524309 CTM524302:CTQ524309 DDI524302:DDM524309 DNE524302:DNI524309 DXA524302:DXE524309 EGW524302:EHA524309 EQS524302:EQW524309 FAO524302:FAS524309 FKK524302:FKO524309 FUG524302:FUK524309 GEC524302:GEG524309 GNY524302:GOC524309 GXU524302:GXY524309 HHQ524302:HHU524309 HRM524302:HRQ524309 IBI524302:IBM524309 ILE524302:ILI524309 IVA524302:IVE524309 JEW524302:JFA524309 JOS524302:JOW524309 JYO524302:JYS524309 KIK524302:KIO524309 KSG524302:KSK524309 LCC524302:LCG524309 LLY524302:LMC524309 LVU524302:LVY524309 MFQ524302:MFU524309 MPM524302:MPQ524309 MZI524302:MZM524309 NJE524302:NJI524309 NTA524302:NTE524309 OCW524302:ODA524309 OMS524302:OMW524309 OWO524302:OWS524309 PGK524302:PGO524309 PQG524302:PQK524309 QAC524302:QAG524309 QJY524302:QKC524309 QTU524302:QTY524309 RDQ524302:RDU524309 RNM524302:RNQ524309 RXI524302:RXM524309 SHE524302:SHI524309 SRA524302:SRE524309 TAW524302:TBA524309 TKS524302:TKW524309 TUO524302:TUS524309 UEK524302:UEO524309 UOG524302:UOK524309 UYC524302:UYG524309 VHY524302:VIC524309 VRU524302:VRY524309 WBQ524302:WBU524309 WLM524302:WLQ524309 WVI524302:WVM524309 C589838:G589845 IW589838:JA589845 SS589838:SW589845 ACO589838:ACS589845 AMK589838:AMO589845 AWG589838:AWK589845 BGC589838:BGG589845 BPY589838:BQC589845 BZU589838:BZY589845 CJQ589838:CJU589845 CTM589838:CTQ589845 DDI589838:DDM589845 DNE589838:DNI589845 DXA589838:DXE589845 EGW589838:EHA589845 EQS589838:EQW589845 FAO589838:FAS589845 FKK589838:FKO589845 FUG589838:FUK589845 GEC589838:GEG589845 GNY589838:GOC589845 GXU589838:GXY589845 HHQ589838:HHU589845 HRM589838:HRQ589845 IBI589838:IBM589845 ILE589838:ILI589845 IVA589838:IVE589845 JEW589838:JFA589845 JOS589838:JOW589845 JYO589838:JYS589845 KIK589838:KIO589845 KSG589838:KSK589845 LCC589838:LCG589845 LLY589838:LMC589845 LVU589838:LVY589845 MFQ589838:MFU589845 MPM589838:MPQ589845 MZI589838:MZM589845 NJE589838:NJI589845 NTA589838:NTE589845 OCW589838:ODA589845 OMS589838:OMW589845 OWO589838:OWS589845 PGK589838:PGO589845 PQG589838:PQK589845 QAC589838:QAG589845 QJY589838:QKC589845 QTU589838:QTY589845 RDQ589838:RDU589845 RNM589838:RNQ589845 RXI589838:RXM589845 SHE589838:SHI589845 SRA589838:SRE589845 TAW589838:TBA589845 TKS589838:TKW589845 TUO589838:TUS589845 UEK589838:UEO589845 UOG589838:UOK589845 UYC589838:UYG589845 VHY589838:VIC589845 VRU589838:VRY589845 WBQ589838:WBU589845 WLM589838:WLQ589845 WVI589838:WVM589845 C655374:G655381 IW655374:JA655381 SS655374:SW655381 ACO655374:ACS655381 AMK655374:AMO655381 AWG655374:AWK655381 BGC655374:BGG655381 BPY655374:BQC655381 BZU655374:BZY655381 CJQ655374:CJU655381 CTM655374:CTQ655381 DDI655374:DDM655381 DNE655374:DNI655381 DXA655374:DXE655381 EGW655374:EHA655381 EQS655374:EQW655381 FAO655374:FAS655381 FKK655374:FKO655381 FUG655374:FUK655381 GEC655374:GEG655381 GNY655374:GOC655381 GXU655374:GXY655381 HHQ655374:HHU655381 HRM655374:HRQ655381 IBI655374:IBM655381 ILE655374:ILI655381 IVA655374:IVE655381 JEW655374:JFA655381 JOS655374:JOW655381 JYO655374:JYS655381 KIK655374:KIO655381 KSG655374:KSK655381 LCC655374:LCG655381 LLY655374:LMC655381 LVU655374:LVY655381 MFQ655374:MFU655381 MPM655374:MPQ655381 MZI655374:MZM655381 NJE655374:NJI655381 NTA655374:NTE655381 OCW655374:ODA655381 OMS655374:OMW655381 OWO655374:OWS655381 PGK655374:PGO655381 PQG655374:PQK655381 QAC655374:QAG655381 QJY655374:QKC655381 QTU655374:QTY655381 RDQ655374:RDU655381 RNM655374:RNQ655381 RXI655374:RXM655381 SHE655374:SHI655381 SRA655374:SRE655381 TAW655374:TBA655381 TKS655374:TKW655381 TUO655374:TUS655381 UEK655374:UEO655381 UOG655374:UOK655381 UYC655374:UYG655381 VHY655374:VIC655381 VRU655374:VRY655381 WBQ655374:WBU655381 WLM655374:WLQ655381 WVI655374:WVM655381 C720910:G720917 IW720910:JA720917 SS720910:SW720917 ACO720910:ACS720917 AMK720910:AMO720917 AWG720910:AWK720917 BGC720910:BGG720917 BPY720910:BQC720917 BZU720910:BZY720917 CJQ720910:CJU720917 CTM720910:CTQ720917 DDI720910:DDM720917 DNE720910:DNI720917 DXA720910:DXE720917 EGW720910:EHA720917 EQS720910:EQW720917 FAO720910:FAS720917 FKK720910:FKO720917 FUG720910:FUK720917 GEC720910:GEG720917 GNY720910:GOC720917 GXU720910:GXY720917 HHQ720910:HHU720917 HRM720910:HRQ720917 IBI720910:IBM720917 ILE720910:ILI720917 IVA720910:IVE720917 JEW720910:JFA720917 JOS720910:JOW720917 JYO720910:JYS720917 KIK720910:KIO720917 KSG720910:KSK720917 LCC720910:LCG720917 LLY720910:LMC720917 LVU720910:LVY720917 MFQ720910:MFU720917 MPM720910:MPQ720917 MZI720910:MZM720917 NJE720910:NJI720917 NTA720910:NTE720917 OCW720910:ODA720917 OMS720910:OMW720917 OWO720910:OWS720917 PGK720910:PGO720917 PQG720910:PQK720917 QAC720910:QAG720917 QJY720910:QKC720917 QTU720910:QTY720917 RDQ720910:RDU720917 RNM720910:RNQ720917 RXI720910:RXM720917 SHE720910:SHI720917 SRA720910:SRE720917 TAW720910:TBA720917 TKS720910:TKW720917 TUO720910:TUS720917 UEK720910:UEO720917 UOG720910:UOK720917 UYC720910:UYG720917 VHY720910:VIC720917 VRU720910:VRY720917 WBQ720910:WBU720917 WLM720910:WLQ720917 WVI720910:WVM720917 C786446:G786453 IW786446:JA786453 SS786446:SW786453 ACO786446:ACS786453 AMK786446:AMO786453 AWG786446:AWK786453 BGC786446:BGG786453 BPY786446:BQC786453 BZU786446:BZY786453 CJQ786446:CJU786453 CTM786446:CTQ786453 DDI786446:DDM786453 DNE786446:DNI786453 DXA786446:DXE786453 EGW786446:EHA786453 EQS786446:EQW786453 FAO786446:FAS786453 FKK786446:FKO786453 FUG786446:FUK786453 GEC786446:GEG786453 GNY786446:GOC786453 GXU786446:GXY786453 HHQ786446:HHU786453 HRM786446:HRQ786453 IBI786446:IBM786453 ILE786446:ILI786453 IVA786446:IVE786453 JEW786446:JFA786453 JOS786446:JOW786453 JYO786446:JYS786453 KIK786446:KIO786453 KSG786446:KSK786453 LCC786446:LCG786453 LLY786446:LMC786453 LVU786446:LVY786453 MFQ786446:MFU786453 MPM786446:MPQ786453 MZI786446:MZM786453 NJE786446:NJI786453 NTA786446:NTE786453 OCW786446:ODA786453 OMS786446:OMW786453 OWO786446:OWS786453 PGK786446:PGO786453 PQG786446:PQK786453 QAC786446:QAG786453 QJY786446:QKC786453 QTU786446:QTY786453 RDQ786446:RDU786453 RNM786446:RNQ786453 RXI786446:RXM786453 SHE786446:SHI786453 SRA786446:SRE786453 TAW786446:TBA786453 TKS786446:TKW786453 TUO786446:TUS786453 UEK786446:UEO786453 UOG786446:UOK786453 UYC786446:UYG786453 VHY786446:VIC786453 VRU786446:VRY786453 WBQ786446:WBU786453 WLM786446:WLQ786453 WVI786446:WVM786453 C851982:G851989 IW851982:JA851989 SS851982:SW851989 ACO851982:ACS851989 AMK851982:AMO851989 AWG851982:AWK851989 BGC851982:BGG851989 BPY851982:BQC851989 BZU851982:BZY851989 CJQ851982:CJU851989 CTM851982:CTQ851989 DDI851982:DDM851989 DNE851982:DNI851989 DXA851982:DXE851989 EGW851982:EHA851989 EQS851982:EQW851989 FAO851982:FAS851989 FKK851982:FKO851989 FUG851982:FUK851989 GEC851982:GEG851989 GNY851982:GOC851989 GXU851982:GXY851989 HHQ851982:HHU851989 HRM851982:HRQ851989 IBI851982:IBM851989 ILE851982:ILI851989 IVA851982:IVE851989 JEW851982:JFA851989 JOS851982:JOW851989 JYO851982:JYS851989 KIK851982:KIO851989 KSG851982:KSK851989 LCC851982:LCG851989 LLY851982:LMC851989 LVU851982:LVY851989 MFQ851982:MFU851989 MPM851982:MPQ851989 MZI851982:MZM851989 NJE851982:NJI851989 NTA851982:NTE851989 OCW851982:ODA851989 OMS851982:OMW851989 OWO851982:OWS851989 PGK851982:PGO851989 PQG851982:PQK851989 QAC851982:QAG851989 QJY851982:QKC851989 QTU851982:QTY851989 RDQ851982:RDU851989 RNM851982:RNQ851989 RXI851982:RXM851989 SHE851982:SHI851989 SRA851982:SRE851989 TAW851982:TBA851989 TKS851982:TKW851989 TUO851982:TUS851989 UEK851982:UEO851989 UOG851982:UOK851989 UYC851982:UYG851989 VHY851982:VIC851989 VRU851982:VRY851989 WBQ851982:WBU851989 WLM851982:WLQ851989 WVI851982:WVM851989 C917518:G917525 IW917518:JA917525 SS917518:SW917525 ACO917518:ACS917525 AMK917518:AMO917525 AWG917518:AWK917525 BGC917518:BGG917525 BPY917518:BQC917525 BZU917518:BZY917525 CJQ917518:CJU917525 CTM917518:CTQ917525 DDI917518:DDM917525 DNE917518:DNI917525 DXA917518:DXE917525 EGW917518:EHA917525 EQS917518:EQW917525 FAO917518:FAS917525 FKK917518:FKO917525 FUG917518:FUK917525 GEC917518:GEG917525 GNY917518:GOC917525 GXU917518:GXY917525 HHQ917518:HHU917525 HRM917518:HRQ917525 IBI917518:IBM917525 ILE917518:ILI917525 IVA917518:IVE917525 JEW917518:JFA917525 JOS917518:JOW917525 JYO917518:JYS917525 KIK917518:KIO917525 KSG917518:KSK917525 LCC917518:LCG917525 LLY917518:LMC917525 LVU917518:LVY917525 MFQ917518:MFU917525 MPM917518:MPQ917525 MZI917518:MZM917525 NJE917518:NJI917525 NTA917518:NTE917525 OCW917518:ODA917525 OMS917518:OMW917525 OWO917518:OWS917525 PGK917518:PGO917525 PQG917518:PQK917525 QAC917518:QAG917525 QJY917518:QKC917525 QTU917518:QTY917525 RDQ917518:RDU917525 RNM917518:RNQ917525 RXI917518:RXM917525 SHE917518:SHI917525 SRA917518:SRE917525 TAW917518:TBA917525 TKS917518:TKW917525 TUO917518:TUS917525 UEK917518:UEO917525 UOG917518:UOK917525 UYC917518:UYG917525 VHY917518:VIC917525 VRU917518:VRY917525 WBQ917518:WBU917525 WLM917518:WLQ917525 WVI917518:WVM917525 C983054:G983061 IW983054:JA983061 SS983054:SW983061 ACO983054:ACS983061 AMK983054:AMO983061 AWG983054:AWK983061 BGC983054:BGG983061 BPY983054:BQC983061 BZU983054:BZY983061 CJQ983054:CJU983061 CTM983054:CTQ983061 DDI983054:DDM983061 DNE983054:DNI983061 DXA983054:DXE983061 EGW983054:EHA983061 EQS983054:EQW983061 FAO983054:FAS983061 FKK983054:FKO983061 FUG983054:FUK983061 GEC983054:GEG983061 GNY983054:GOC983061 GXU983054:GXY983061 HHQ983054:HHU983061 HRM983054:HRQ983061 IBI983054:IBM983061 ILE983054:ILI983061 IVA983054:IVE983061 JEW983054:JFA983061 JOS983054:JOW983061 JYO983054:JYS983061 KIK983054:KIO983061 KSG983054:KSK983061 LCC983054:LCG983061 LLY983054:LMC983061 LVU983054:LVY983061 MFQ983054:MFU983061 MPM983054:MPQ983061 MZI983054:MZM983061 NJE983054:NJI983061 NTA983054:NTE983061 OCW983054:ODA983061 OMS983054:OMW983061 OWO983054:OWS983061 PGK983054:PGO983061 PQG983054:PQK983061 QAC983054:QAG983061 QJY983054:QKC983061 QTU983054:QTY983061 RDQ983054:RDU983061 RNM983054:RNQ983061 RXI983054:RXM983061 SHE983054:SHI983061 SRA983054:SRE983061 TAW983054:TBA983061 TKS983054:TKW983061 TUO983054:TUS983061 UEK983054:UEO983061 UOG983054:UOK983061 UYC983054:UYG983061 VHY983054:VIC983061 VRU983054:VRY983061 WBQ983054:WBU983061 WLM983054:WLQ983061 WVI983054:WVM983061 L983054:P983061 IW57:JA62 SS57:SW62 ACO57:ACS62 AMK57:AMO62 AWG57:AWK62 BGC57:BGG62 BPY57:BQC62 BZU57:BZY62 CJQ57:CJU62 CTM57:CTQ62 DDI57:DDM62 DNE57:DNI62 DXA57:DXE62 EGW57:EHA62 EQS57:EQW62 FAO57:FAS62 FKK57:FKO62 FUG57:FUK62 GEC57:GEG62 GNY57:GOC62 GXU57:GXY62 HHQ57:HHU62 HRM57:HRQ62 IBI57:IBM62 ILE57:ILI62 IVA57:IVE62 JEW57:JFA62 JOS57:JOW62 JYO57:JYS62 KIK57:KIO62 KSG57:KSK62 LCC57:LCG62 LLY57:LMC62 LVU57:LVY62 MFQ57:MFU62 MPM57:MPQ62 MZI57:MZM62 NJE57:NJI62 NTA57:NTE62 OCW57:ODA62 OMS57:OMW62 OWO57:OWS62 PGK57:PGO62 PQG57:PQK62 QAC57:QAG62 QJY57:QKC62 QTU57:QTY62 RDQ57:RDU62 RNM57:RNQ62 RXI57:RXM62 SHE57:SHI62 SRA57:SRE62 TAW57:TBA62 TKS57:TKW62 TUO57:TUS62 UEK57:UEO62 UOG57:UOK62 UYC57:UYG62 VHY57:VIC62 VRU57:VRY62 WBQ57:WBU62 WLM57:WLQ62 WVI57:WVM62 L720910:P720917 IW35:JA40 SS35:SW40 ACO35:ACS40 AMK35:AMO40 AWG35:AWK40 BGC35:BGG40 BPY35:BQC40 BZU35:BZY40 CJQ35:CJU40 CTM35:CTQ40 DDI35:DDM40 DNE35:DNI40 DXA35:DXE40 EGW35:EHA40 EQS35:EQW40 FAO35:FAS40 FKK35:FKO40 FUG35:FUK40 GEC35:GEG40 GNY35:GOC40 GXU35:GXY40 HHQ35:HHU40 HRM35:HRQ40 IBI35:IBM40 ILE35:ILI40 IVA35:IVE40 JEW35:JFA40 JOS35:JOW40 JYO35:JYS40 KIK35:KIO40 KSG35:KSK40 LCC35:LCG40 LLY35:LMC40 LVU35:LVY40 MFQ35:MFU40 MPM35:MPQ40 MZI35:MZM40 NJE35:NJI40 NTA35:NTE40 OCW35:ODA40 OMS35:OMW40 OWO35:OWS40 PGK35:PGO40 PQG35:PQK40 QAC35:QAG40 QJY35:QKC40 QTU35:QTY40 RDQ35:RDU40 RNM35:RNQ40 RXI35:RXM40 SHE35:SHI40 SRA35:SRE40 TAW35:TBA40 TKS35:TKW40 TUO35:TUS40 UEK35:UEO40 UOG35:UOK40 UYC35:UYG40 VHY35:VIC40 VRU35:VRY40 WBQ35:WBU40 WLM35:WLQ40 WVI35:WVM40 L851982:P851989 IW13:JA18 SS13:SW18 ACO13:ACS18 AMK13:AMO18 AWG13:AWK18 BGC13:BGG18 BPY13:BQC18 BZU13:BZY18 CJQ13:CJU18 CTM13:CTQ18 DDI13:DDM18 DNE13:DNI18 DXA13:DXE18 EGW13:EHA18 EQS13:EQW18 FAO13:FAS18 FKK13:FKO18 FUG13:FUK18 GEC13:GEG18 GNY13:GOC18 GXU13:GXY18 HHQ13:HHU18 HRM13:HRQ18 IBI13:IBM18 ILE13:ILI18 IVA13:IVE18 JEW13:JFA18 JOS13:JOW18 JYO13:JYS18 KIK13:KIO18 KSG13:KSK18 LCC13:LCG18 LLY13:LMC18 LVU13:LVY18 MFQ13:MFU18 MPM13:MPQ18 MZI13:MZM18 NJE13:NJI18 NTA13:NTE18 OCW13:ODA18 OMS13:OMW18 OWO13:OWS18 PGK13:PGO18 PQG13:PQK18 QAC13:QAG18 QJY13:QKC18 QTU13:QTY18 RDQ13:RDU18 RNM13:RNQ18 RXI13:RXM18 SHE13:SHI18 SRA13:SRE18 TAW13:TBA18 TKS13:TKW18 TUO13:TUS18 UEK13:UEO18 UOG13:UOK18 UYC13:UYG18 VHY13:VIC18 VRU13:VRY18 WBQ13:WBU18 WLM13:WLQ18 WVI13:WVM18 WVI24:WVM29 WLM24:WLQ29 WBQ24:WBU29 VRU24:VRY29 VHY24:VIC29 UYC24:UYG29 UOG24:UOK29 UEK24:UEO29 TUO24:TUS29 TKS24:TKW29 TAW24:TBA29 SRA24:SRE29 SHE24:SHI29 RXI24:RXM29 RNM24:RNQ29 RDQ24:RDU29 QTU24:QTY29 QJY24:QKC29 QAC24:QAG29 PQG24:PQK29 PGK24:PGO29 OWO24:OWS29 OMS24:OMW29 OCW24:ODA29 NTA24:NTE29 NJE24:NJI29 MZI24:MZM29 MPM24:MPQ29 MFQ24:MFU29 LVU24:LVY29 LLY24:LMC29 LCC24:LCG29 KSG24:KSK29 KIK24:KIO29 JYO24:JYS29 JOS24:JOW29 JEW24:JFA29 IVA24:IVE29 ILE24:ILI29 IBI24:IBM29 HRM24:HRQ29 HHQ24:HHU29 GXU24:GXY29 GNY24:GOC29 GEC24:GEG29 FUG24:FUK29 FKK24:FKO29 FAO24:FAS29 EQS24:EQW29 EGW24:EHA29 DXA24:DXE29 DNE24:DNI29 DDI24:DDM29 CTM24:CTQ29 CJQ24:CJU29 BZU24:BZY29 BPY24:BQC29 BGC24:BGG29 AWG24:AWK29 AMK24:AMO29 ACO24:ACS29 SS24:SW29 IW24:JA29 L786446:P786453 WVI46:WVM51 WLM46:WLQ51 WBQ46:WBU51 VRU46:VRY51 VHY46:VIC51 UYC46:UYG51 UOG46:UOK51 UEK46:UEO51 TUO46:TUS51 TKS46:TKW51 TAW46:TBA51 SRA46:SRE51 SHE46:SHI51 RXI46:RXM51 RNM46:RNQ51 RDQ46:RDU51 QTU46:QTY51 QJY46:QKC51 QAC46:QAG51 PQG46:PQK51 PGK46:PGO51 OWO46:OWS51 OMS46:OMW51 OCW46:ODA51 NTA46:NTE51 NJE46:NJI51 MZI46:MZM51 MPM46:MPQ51 MFQ46:MFU51 LVU46:LVY51 LLY46:LMC51 LCC46:LCG51 KSG46:KSK51 KIK46:KIO51 JYO46:JYS51 JOS46:JOW51 JEW46:JFA51 IVA46:IVE51 ILE46:ILI51 IBI46:IBM51 HRM46:HRQ51 HHQ46:HHU51 GXU46:GXY51 GNY46:GOC51 GEC46:GEG51 FUG46:FUK51 FKK46:FKO51 FAO46:FAS51 EQS46:EQW51 EGW46:EHA51 DXA46:DXE51 DNE46:DNI51 DDI46:DDM51 CTM46:CTQ51 CJQ46:CJU51 BZU46:BZY51 BPY46:BQC51 BGC46:BGG51 AWG46:AWK51 AMK46:AMO51 ACO46:ACS51 SS46:SW51 IW46:JA51 L655374:P655381 WVI68:WVM73 WLM68:WLQ73 WBQ68:WBU73 VRU68:VRY73 VHY68:VIC73 UYC68:UYG73 UOG68:UOK73 UEK68:UEO73 TUO68:TUS73 TKS68:TKW73 TAW68:TBA73 SRA68:SRE73 SHE68:SHI73 RXI68:RXM73 RNM68:RNQ73 RDQ68:RDU73 QTU68:QTY73 QJY68:QKC73 QAC68:QAG73 PQG68:PQK73 PGK68:PGO73 OWO68:OWS73 OMS68:OMW73 OCW68:ODA73 NTA68:NTE73 NJE68:NJI73 MZI68:MZM73 MPM68:MPQ73 MFQ68:MFU73 LVU68:LVY73 LLY68:LMC73 LCC68:LCG73 KSG68:KSK73 KIK68:KIO73 JYO68:JYS73 JOS68:JOW73 JEW68:JFA73 IVA68:IVE73 ILE68:ILI73 IBI68:IBM73 HRM68:HRQ73 HHQ68:HHU73 GXU68:GXY73 GNY68:GOC73 GEC68:GEG73 FUG68:FUK73 FKK68:FKO73 FAO68:FAS73 EQS68:EQW73 EGW68:EHA73 DXA68:DXE73 DNE68:DNI73 DDI68:DDM73 CTM68:CTQ73 CJQ68:CJU73 BZU68:BZY73 BPY68:BQC73 BGC68:BGG73 AWG68:AWK73 AMK68:AMO73 ACO68:ACS73 SS68:SW73 IW68:JA73 L917518:P917525 L65589:P65596 L131125:P131132 L196661:P196668 L262197:P262204 L327733:P327740 L393269:P393276 L458805:P458812 L524341:P524348 L589877:P589884 L655413:P655420 L720949:P720956 L786485:P786492 L852021:P852028 L917557:P917564 L983093:P983100 L65511:P65518 L131047:P131054 L196583:P196590 L262119:P262126 L327655:P327662 L393191:P393198 L458727:P458734 L524263:P524270 L589799:P589806 L655335:P655342 L720871:P720878 L786407:P786414 L851943:P851950 L917479:P917486 L983015:P983022 L65524:P65531 L131060:P131067 L196596:P196603 L262132:P262139 L327668:P327675 L393204:P393211 L458740:P458747 L524276:P524283 L589812:P589819 L655348:P655355 L720884:P720891 L786420:P786427 L851956:P851963 L917492:P917499 L983028:P983035 L65537:P65544 L131073:P131080 L196609:P196616 L262145:P262152 L327681:P327688 L393217:P393224 L458753:P458760 L524289:P524296 L589825:P589832 L655361:P655368 L720897:P720904 L786433:P786440 L851969:P851976 L917505:P917512 L983041:P983048 L65602:P65609 L131138:P131145 L196674:P196681 L262210:P262217 L327746:P327753 L393282:P393289 L458818:P458825 L524354:P524361 L589890:P589897 L655426:P655433 L720962:P720969 L786498:P786505 L852034:P852041 L917570:P917577 L983106:P983113 L65563:P65570 L131099:P131106 L196635:P196642 L262171:P262178 L327707:P327714 L393243:P393250 L458779:P458786 L524315:P524322 L589851:P589858 L655387:P655394 L720923:P720930 L786459:P786466 L851995:P852002 L917531:P917538 L983067:P983074 L65576:P65583 L131112:P131119 L196648:P196655 L262184:P262191 L327720:P327727 L393256:P393263 L458792:P458799 L524328:P524335 L589864:P589871 L655400:P655407 L720936:P720943 L786472:P786479 L852008:P852015 L917544:P917551 L983080:P983087 L65550:P65557 L131086:P131093 L196622:P196629 L262158:P262165 L327694:P327701 L393230:P393237 L458766:P458773 L524302:P524309 L589838:P589845">
      <formula1>"0,1,2,3,4"</formula1>
    </dataValidation>
    <dataValidation type="list" allowBlank="1" showInputMessage="1" showErrorMessage="1" sqref="C13:G18 C24:G29 C35:G40 C46:G51 C57:G62 C68:G73">
      <formula1>"0,1,2,3,4"</formula1>
      <formula2>0</formula2>
    </dataValidation>
  </dataValidations>
  <printOptions horizontalCentered="1" verticalCentered="1"/>
  <pageMargins left="0.19685039370078741" right="0.19685039370078741" top="0.39370078740157483" bottom="0.39370078740157483" header="0.39370078740157483" footer="0.39370078740157483"/>
  <pageSetup paperSize="9" scale="50" orientation="landscape" horizontalDpi="300" verticalDpi="300" r:id="rId1"/>
  <headerFooter alignWithMargins="0">
    <oddFooter>&amp;C&amp;G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108"/>
  <sheetViews>
    <sheetView view="pageBreakPreview" topLeftCell="A7" zoomScaleNormal="100" zoomScaleSheetLayoutView="100" workbookViewId="0">
      <selection activeCell="I29" sqref="I29"/>
    </sheetView>
  </sheetViews>
  <sheetFormatPr baseColWidth="10" defaultColWidth="11.5546875" defaultRowHeight="13.2" x14ac:dyDescent="0.25"/>
  <cols>
    <col min="1" max="1" width="7.6640625" style="152" customWidth="1"/>
    <col min="2" max="3" width="18.6640625" style="152" customWidth="1"/>
    <col min="4" max="4" width="5.6640625" style="152" customWidth="1"/>
    <col min="5" max="5" width="7.6640625" style="152" customWidth="1"/>
    <col min="6" max="7" width="18.6640625" style="152" customWidth="1"/>
    <col min="8" max="8" width="5.6640625" style="152" customWidth="1"/>
    <col min="9" max="9" width="20.5546875" style="152" bestFit="1" customWidth="1"/>
    <col min="10" max="13" width="3" style="152" bestFit="1" customWidth="1"/>
    <col min="14" max="16384" width="11.5546875" style="152"/>
  </cols>
  <sheetData>
    <row r="1" spans="1:14" ht="30" customHeight="1" x14ac:dyDescent="0.25">
      <c r="A1" s="453" t="s">
        <v>442</v>
      </c>
      <c r="B1" s="453"/>
      <c r="C1" s="453"/>
      <c r="D1" s="453"/>
      <c r="E1" s="453"/>
      <c r="F1" s="453"/>
      <c r="G1" s="453"/>
      <c r="H1" s="42"/>
      <c r="I1" s="42"/>
    </row>
    <row r="2" spans="1:14" ht="30" customHeight="1" x14ac:dyDescent="0.25">
      <c r="A2" s="454" t="s">
        <v>443</v>
      </c>
      <c r="B2" s="454"/>
      <c r="C2" s="454"/>
      <c r="D2" s="454"/>
      <c r="E2" s="454"/>
      <c r="F2" s="454"/>
      <c r="G2" s="454"/>
      <c r="H2" s="42"/>
      <c r="I2" s="42"/>
    </row>
    <row r="3" spans="1:14" ht="30" customHeight="1" x14ac:dyDescent="0.25">
      <c r="A3" s="454" t="s">
        <v>444</v>
      </c>
      <c r="B3" s="454"/>
      <c r="C3" s="454"/>
      <c r="D3" s="454"/>
      <c r="E3" s="454"/>
      <c r="F3" s="454"/>
      <c r="G3" s="454"/>
      <c r="H3" s="42"/>
      <c r="I3" s="42"/>
    </row>
    <row r="4" spans="1:14" ht="30" customHeight="1" x14ac:dyDescent="0.25">
      <c r="A4" s="454" t="s">
        <v>445</v>
      </c>
      <c r="B4" s="454"/>
      <c r="C4" s="454"/>
      <c r="D4" s="454"/>
      <c r="E4" s="454"/>
      <c r="F4" s="454"/>
      <c r="G4" s="454"/>
      <c r="H4" s="42"/>
      <c r="I4" s="42"/>
    </row>
    <row r="5" spans="1:14" s="254" customFormat="1" ht="15" customHeight="1" x14ac:dyDescent="0.25">
      <c r="D5" s="198"/>
      <c r="G5" s="152"/>
      <c r="H5" s="250"/>
      <c r="I5" s="42"/>
      <c r="J5" s="152"/>
      <c r="K5" s="152"/>
      <c r="L5" s="152"/>
      <c r="M5" s="152"/>
      <c r="N5" s="152"/>
    </row>
    <row r="6" spans="1:14" s="254" customFormat="1" ht="15" customHeight="1" x14ac:dyDescent="0.25">
      <c r="A6" s="544" t="e">
        <f>#REF!&amp;" ("&amp;N15&amp;")"</f>
        <v>#REF!</v>
      </c>
      <c r="B6" s="544"/>
      <c r="C6" s="544"/>
      <c r="D6" s="198"/>
      <c r="E6" s="544" t="e">
        <f>#REF!&amp;" ("&amp;N19&amp;")"</f>
        <v>#REF!</v>
      </c>
      <c r="F6" s="544"/>
      <c r="G6" s="544"/>
      <c r="H6" s="250"/>
      <c r="I6" s="42"/>
      <c r="J6" s="152"/>
      <c r="K6" s="152"/>
      <c r="L6" s="152"/>
      <c r="M6" s="152"/>
      <c r="N6" s="152"/>
    </row>
    <row r="7" spans="1:14" s="254" customFormat="1" ht="15" customHeight="1" x14ac:dyDescent="0.25">
      <c r="A7" s="544" t="e">
        <f>#REF!&amp;" ("&amp;N16&amp;")"</f>
        <v>#REF!</v>
      </c>
      <c r="B7" s="544"/>
      <c r="C7" s="544"/>
      <c r="D7" s="198"/>
      <c r="E7" s="544" t="e">
        <f>#REF!&amp;" ("&amp;N20&amp;")"</f>
        <v>#REF!</v>
      </c>
      <c r="F7" s="544"/>
      <c r="G7" s="544"/>
      <c r="H7" s="250"/>
      <c r="I7" s="42"/>
      <c r="J7" s="152"/>
      <c r="K7" s="152"/>
      <c r="L7" s="152"/>
      <c r="M7" s="152"/>
      <c r="N7" s="152"/>
    </row>
    <row r="8" spans="1:14" s="254" customFormat="1" ht="15" customHeight="1" x14ac:dyDescent="0.25">
      <c r="A8" s="544" t="e">
        <f>#REF!&amp;" ("&amp;N17&amp;")"</f>
        <v>#REF!</v>
      </c>
      <c r="B8" s="544"/>
      <c r="C8" s="544"/>
      <c r="D8" s="198"/>
      <c r="E8" s="544" t="e">
        <f>#REF!&amp;" ("&amp;N21&amp;")"</f>
        <v>#REF!</v>
      </c>
      <c r="F8" s="544"/>
      <c r="G8" s="544"/>
      <c r="H8" s="250"/>
      <c r="I8" s="42"/>
      <c r="J8" s="152"/>
      <c r="K8" s="152"/>
      <c r="L8" s="152"/>
      <c r="M8" s="152"/>
      <c r="N8" s="152"/>
    </row>
    <row r="9" spans="1:14" s="254" customFormat="1" ht="15" customHeight="1" x14ac:dyDescent="0.25">
      <c r="A9" s="544" t="e">
        <f>#REF!&amp;" ("&amp;N18&amp;")"</f>
        <v>#REF!</v>
      </c>
      <c r="B9" s="544"/>
      <c r="C9" s="544"/>
      <c r="D9" s="198"/>
      <c r="G9" s="152"/>
      <c r="H9" s="250"/>
      <c r="I9" s="42"/>
      <c r="J9" s="152"/>
      <c r="K9" s="152"/>
      <c r="L9" s="152"/>
      <c r="M9" s="152"/>
      <c r="N9" s="152"/>
    </row>
    <row r="10" spans="1:14" ht="15" customHeight="1" x14ac:dyDescent="0.25">
      <c r="A10" s="199"/>
      <c r="B10" s="199"/>
      <c r="C10" s="199"/>
      <c r="D10" s="199"/>
      <c r="E10" s="199"/>
      <c r="F10" s="199"/>
      <c r="G10" s="199"/>
      <c r="H10" s="42"/>
      <c r="I10" s="42"/>
    </row>
    <row r="11" spans="1:14" ht="15" customHeight="1" x14ac:dyDescent="0.25">
      <c r="A11" s="545" t="s">
        <v>22</v>
      </c>
      <c r="B11" s="546"/>
      <c r="C11" s="547"/>
      <c r="D11" s="251"/>
      <c r="E11" s="545" t="s">
        <v>23</v>
      </c>
      <c r="F11" s="546"/>
      <c r="G11" s="547"/>
      <c r="H11" s="42"/>
      <c r="I11" s="42"/>
    </row>
    <row r="12" spans="1:14" ht="15" customHeight="1" x14ac:dyDescent="0.25">
      <c r="A12" s="251"/>
      <c r="B12" s="43"/>
      <c r="C12" s="43"/>
      <c r="D12" s="251"/>
      <c r="E12" s="251"/>
      <c r="F12" s="43"/>
      <c r="G12" s="43"/>
      <c r="H12" s="42"/>
      <c r="I12" s="42"/>
    </row>
    <row r="13" spans="1:14" s="254" customFormat="1" ht="15" customHeight="1" x14ac:dyDescent="0.25">
      <c r="A13" s="255" t="s">
        <v>133</v>
      </c>
      <c r="B13" s="545" t="s">
        <v>77</v>
      </c>
      <c r="C13" s="547"/>
      <c r="D13" s="250"/>
      <c r="E13" s="534" t="s">
        <v>293</v>
      </c>
      <c r="F13" s="201" t="str">
        <f>I16</f>
        <v>Equipe 2</v>
      </c>
      <c r="G13" s="253" t="s">
        <v>113</v>
      </c>
      <c r="H13" s="250"/>
      <c r="I13" s="250"/>
    </row>
    <row r="14" spans="1:14" s="254" customFormat="1" ht="15" customHeight="1" x14ac:dyDescent="0.25">
      <c r="A14" s="251"/>
      <c r="B14" s="43"/>
      <c r="C14" s="43"/>
      <c r="D14" s="250"/>
      <c r="E14" s="533"/>
      <c r="F14" s="201" t="str">
        <f>I18</f>
        <v>Equipe 4</v>
      </c>
      <c r="G14" s="203" t="str">
        <f>I22</f>
        <v>Directeur de tournoi</v>
      </c>
      <c r="H14" s="250"/>
      <c r="I14" s="251"/>
    </row>
    <row r="15" spans="1:14" s="254" customFormat="1" ht="15" customHeight="1" x14ac:dyDescent="0.25">
      <c r="A15" s="532" t="s">
        <v>294</v>
      </c>
      <c r="B15" s="201" t="str">
        <f>I17</f>
        <v>Equipe 3</v>
      </c>
      <c r="C15" s="202" t="s">
        <v>113</v>
      </c>
      <c r="D15" s="250"/>
      <c r="E15" s="250"/>
      <c r="H15" s="250"/>
      <c r="I15" s="256" t="s">
        <v>446</v>
      </c>
      <c r="J15" s="257">
        <f>COUNTIF($B$15:$B$40,#REF!)+COUNTIF($F$13:$F$47,#REF!)</f>
        <v>0</v>
      </c>
      <c r="K15" s="257">
        <f>COUNTIF($B$15:$B$40,#REF!)</f>
        <v>0</v>
      </c>
      <c r="L15" s="257">
        <f>COUNTIF($F$13:$F$47,#REF!)</f>
        <v>0</v>
      </c>
      <c r="M15" s="257">
        <f>COUNTIF($C$15:$C$40,#REF!)+COUNTIF($G$13:$G$47,#REF!)</f>
        <v>0</v>
      </c>
      <c r="N15" s="152" t="e">
        <f>VLOOKUP(I15,'club-ville'!A:B,2,FALSE)</f>
        <v>#N/A</v>
      </c>
    </row>
    <row r="16" spans="1:14" s="254" customFormat="1" ht="15" customHeight="1" x14ac:dyDescent="0.25">
      <c r="A16" s="533"/>
      <c r="B16" s="201" t="str">
        <f>I15</f>
        <v>Equipe 1</v>
      </c>
      <c r="C16" s="203" t="str">
        <f>I22</f>
        <v>Directeur de tournoi</v>
      </c>
      <c r="D16" s="250"/>
      <c r="E16" s="534" t="s">
        <v>250</v>
      </c>
      <c r="F16" s="201" t="str">
        <f>I20</f>
        <v>Equipe 6</v>
      </c>
      <c r="G16" s="253" t="s">
        <v>113</v>
      </c>
      <c r="H16" s="250"/>
      <c r="I16" s="256" t="s">
        <v>447</v>
      </c>
      <c r="J16" s="257">
        <f>COUNTIF($B$15:$B$40,#REF!)+COUNTIF($F$13:$F$47,#REF!)</f>
        <v>0</v>
      </c>
      <c r="K16" s="257">
        <f>COUNTIF($B$15:$B$40,#REF!)</f>
        <v>0</v>
      </c>
      <c r="L16" s="257">
        <f>COUNTIF($F$13:$F$47,#REF!)</f>
        <v>0</v>
      </c>
      <c r="M16" s="257">
        <f>COUNTIF($C$15:$C$40,#REF!)+COUNTIF($G$13:$G$47,#REF!)</f>
        <v>0</v>
      </c>
      <c r="N16" s="152" t="e">
        <f>VLOOKUP(I16,'club-ville'!A:B,2,FALSE)</f>
        <v>#N/A</v>
      </c>
    </row>
    <row r="17" spans="1:14" s="254" customFormat="1" ht="15" customHeight="1" x14ac:dyDescent="0.25">
      <c r="A17" s="250"/>
      <c r="B17" s="204"/>
      <c r="C17" s="205"/>
      <c r="D17" s="250"/>
      <c r="E17" s="533"/>
      <c r="F17" s="201" t="str">
        <f>I19</f>
        <v>Equipe 5</v>
      </c>
      <c r="G17" s="203" t="str">
        <f>I16</f>
        <v>Equipe 2</v>
      </c>
      <c r="H17" s="250"/>
      <c r="I17" s="256" t="s">
        <v>448</v>
      </c>
      <c r="J17" s="257">
        <f>COUNTIF($B$15:$B$40,#REF!)+COUNTIF($F$13:$F$47,#REF!)</f>
        <v>0</v>
      </c>
      <c r="K17" s="257">
        <f>COUNTIF($B$15:$B$40,#REF!)</f>
        <v>0</v>
      </c>
      <c r="L17" s="257">
        <f>COUNTIF($F$13:$F$47,#REF!)</f>
        <v>0</v>
      </c>
      <c r="M17" s="257">
        <f>COUNTIF($C$15:$C$40,#REF!)+COUNTIF($G$13:$G$47,#REF!)</f>
        <v>0</v>
      </c>
      <c r="N17" s="152" t="e">
        <f>VLOOKUP(I17,'club-ville'!A:B,2,FALSE)</f>
        <v>#N/A</v>
      </c>
    </row>
    <row r="18" spans="1:14" s="254" customFormat="1" ht="15" customHeight="1" x14ac:dyDescent="0.25">
      <c r="A18" s="532" t="s">
        <v>295</v>
      </c>
      <c r="B18" s="201" t="str">
        <f>I16</f>
        <v>Equipe 2</v>
      </c>
      <c r="C18" s="202" t="s">
        <v>113</v>
      </c>
      <c r="D18" s="250"/>
      <c r="E18" s="250"/>
      <c r="F18" s="204"/>
      <c r="G18" s="205"/>
      <c r="H18" s="250"/>
      <c r="I18" s="256" t="s">
        <v>449</v>
      </c>
      <c r="J18" s="257">
        <f>COUNTIF($B$15:$B$40,#REF!)+COUNTIF($F$13:$F$47,#REF!)</f>
        <v>0</v>
      </c>
      <c r="K18" s="257">
        <f>COUNTIF($B$15:$B$40,#REF!)</f>
        <v>0</v>
      </c>
      <c r="L18" s="257">
        <f>COUNTIF($F$13:$F$47,#REF!)</f>
        <v>0</v>
      </c>
      <c r="M18" s="257">
        <f>COUNTIF($C$15:$C$40,#REF!)+COUNTIF($G$13:$G$47,#REF!)</f>
        <v>0</v>
      </c>
      <c r="N18" s="152" t="e">
        <f>VLOOKUP(I18,'club-ville'!A:B,2,FALSE)</f>
        <v>#N/A</v>
      </c>
    </row>
    <row r="19" spans="1:14" s="254" customFormat="1" ht="15" customHeight="1" x14ac:dyDescent="0.25">
      <c r="A19" s="533"/>
      <c r="B19" s="201" t="str">
        <f>I19</f>
        <v>Equipe 5</v>
      </c>
      <c r="C19" s="203" t="str">
        <f>I15</f>
        <v>Equipe 1</v>
      </c>
      <c r="D19" s="250"/>
      <c r="E19" s="534" t="s">
        <v>251</v>
      </c>
      <c r="F19" s="201" t="str">
        <f>I15</f>
        <v>Equipe 1</v>
      </c>
      <c r="G19" s="253" t="s">
        <v>113</v>
      </c>
      <c r="H19" s="250"/>
      <c r="I19" s="256" t="s">
        <v>450</v>
      </c>
      <c r="J19" s="257">
        <f>COUNTIF($B$15:$B$40,#REF!)+COUNTIF($F$13:$F$47,#REF!)</f>
        <v>0</v>
      </c>
      <c r="K19" s="257">
        <f>COUNTIF($B$15:$B$40,#REF!)</f>
        <v>0</v>
      </c>
      <c r="L19" s="257">
        <f>COUNTIF($F$13:$F$47,#REF!)</f>
        <v>0</v>
      </c>
      <c r="M19" s="257">
        <f>COUNTIF($C$15:$C$40,#REF!)+COUNTIF($G$13:$G$47,#REF!)</f>
        <v>0</v>
      </c>
      <c r="N19" s="152" t="e">
        <f>VLOOKUP(I19,'club-ville'!A:B,2,FALSE)</f>
        <v>#N/A</v>
      </c>
    </row>
    <row r="20" spans="1:14" s="254" customFormat="1" ht="15" customHeight="1" x14ac:dyDescent="0.25">
      <c r="A20" s="250"/>
      <c r="B20" s="204"/>
      <c r="C20" s="205"/>
      <c r="D20" s="252"/>
      <c r="E20" s="533"/>
      <c r="F20" s="201" t="str">
        <f>I18</f>
        <v>Equipe 4</v>
      </c>
      <c r="G20" s="203" t="str">
        <f>I17</f>
        <v>Equipe 3</v>
      </c>
      <c r="H20" s="250"/>
      <c r="I20" s="256" t="s">
        <v>451</v>
      </c>
      <c r="J20" s="257">
        <f>COUNTIF($B$15:$B$40,#REF!)+COUNTIF($F$13:$F$47,#REF!)</f>
        <v>0</v>
      </c>
      <c r="K20" s="257">
        <f>COUNTIF($B$15:$B$40,#REF!)</f>
        <v>0</v>
      </c>
      <c r="L20" s="257">
        <f>COUNTIF($F$13:$F$47,#REF!)</f>
        <v>0</v>
      </c>
      <c r="M20" s="257">
        <f>COUNTIF($C$15:$C$40,#REF!)+COUNTIF($G$13:$G$47,#REF!)</f>
        <v>0</v>
      </c>
      <c r="N20" s="152" t="e">
        <f>VLOOKUP(I20,'club-ville'!A:B,2,FALSE)</f>
        <v>#N/A</v>
      </c>
    </row>
    <row r="21" spans="1:14" s="254" customFormat="1" ht="15" customHeight="1" x14ac:dyDescent="0.25">
      <c r="A21" s="532" t="s">
        <v>254</v>
      </c>
      <c r="B21" s="201" t="str">
        <f>I17</f>
        <v>Equipe 3</v>
      </c>
      <c r="C21" s="202" t="s">
        <v>113</v>
      </c>
      <c r="D21" s="250"/>
      <c r="E21" s="250"/>
      <c r="F21" s="204"/>
      <c r="G21" s="205"/>
      <c r="H21" s="250"/>
      <c r="I21" s="256" t="s">
        <v>470</v>
      </c>
      <c r="J21" s="257">
        <f>COUNTIF($B$15:$B$40,#REF!)+COUNTIF($F$13:$F$47,#REF!)</f>
        <v>0</v>
      </c>
      <c r="K21" s="257">
        <f>COUNTIF($B$15:$B$40,#REF!)</f>
        <v>0</v>
      </c>
      <c r="L21" s="257">
        <f>COUNTIF($F$13:$F$47,#REF!)</f>
        <v>0</v>
      </c>
      <c r="M21" s="257">
        <f>COUNTIF($C$15:$C$40,#REF!)+COUNTIF($G$13:$G$47,#REF!)</f>
        <v>0</v>
      </c>
      <c r="N21" s="152" t="e">
        <f>VLOOKUP(I21,'club-ville'!A:B,2,FALSE)</f>
        <v>#N/A</v>
      </c>
    </row>
    <row r="22" spans="1:14" s="254" customFormat="1" ht="15" customHeight="1" x14ac:dyDescent="0.25">
      <c r="A22" s="533"/>
      <c r="B22" s="201" t="str">
        <f>I21</f>
        <v>Equipe 7</v>
      </c>
      <c r="C22" s="203" t="str">
        <f>I19</f>
        <v>Equipe 5</v>
      </c>
      <c r="D22" s="250"/>
      <c r="E22" s="534" t="s">
        <v>296</v>
      </c>
      <c r="F22" s="201" t="str">
        <f>I16</f>
        <v>Equipe 2</v>
      </c>
      <c r="G22" s="253" t="s">
        <v>113</v>
      </c>
      <c r="H22" s="250"/>
      <c r="I22" s="248" t="s">
        <v>30</v>
      </c>
      <c r="J22" s="257"/>
      <c r="K22" s="257"/>
      <c r="L22" s="257"/>
      <c r="M22" s="257">
        <f t="shared" ref="M22" si="0">COUNTIF($C$15:$C$40,I22)+COUNTIF($G$13:$G$47,I22)</f>
        <v>3</v>
      </c>
    </row>
    <row r="23" spans="1:14" s="254" customFormat="1" ht="15" customHeight="1" x14ac:dyDescent="0.25">
      <c r="A23" s="250"/>
      <c r="B23" s="204"/>
      <c r="C23" s="205"/>
      <c r="D23" s="252"/>
      <c r="E23" s="533"/>
      <c r="F23" s="201" t="str">
        <f>I21</f>
        <v>Equipe 7</v>
      </c>
      <c r="G23" s="203" t="str">
        <f>I20</f>
        <v>Equipe 6</v>
      </c>
      <c r="H23" s="250"/>
    </row>
    <row r="24" spans="1:14" s="254" customFormat="1" ht="15" customHeight="1" x14ac:dyDescent="0.25">
      <c r="A24" s="532" t="s">
        <v>255</v>
      </c>
      <c r="B24" s="201" t="str">
        <f>I18</f>
        <v>Equipe 4</v>
      </c>
      <c r="C24" s="202" t="s">
        <v>113</v>
      </c>
      <c r="D24" s="250"/>
      <c r="E24" s="250"/>
      <c r="F24" s="204"/>
      <c r="G24" s="205"/>
      <c r="H24" s="250"/>
    </row>
    <row r="25" spans="1:14" s="254" customFormat="1" ht="15" customHeight="1" x14ac:dyDescent="0.25">
      <c r="A25" s="533"/>
      <c r="B25" s="201" t="str">
        <f>I20</f>
        <v>Equipe 6</v>
      </c>
      <c r="C25" s="203" t="str">
        <f>I17</f>
        <v>Equipe 3</v>
      </c>
      <c r="D25" s="250"/>
      <c r="E25" s="534" t="s">
        <v>244</v>
      </c>
      <c r="F25" s="201" t="str">
        <f>I18</f>
        <v>Equipe 4</v>
      </c>
      <c r="G25" s="253" t="s">
        <v>113</v>
      </c>
      <c r="H25" s="250"/>
    </row>
    <row r="26" spans="1:14" s="254" customFormat="1" ht="15" customHeight="1" x14ac:dyDescent="0.25">
      <c r="A26" s="250"/>
      <c r="B26" s="204"/>
      <c r="C26" s="205"/>
      <c r="D26" s="252"/>
      <c r="E26" s="533"/>
      <c r="F26" s="201" t="str">
        <f>I17</f>
        <v>Equipe 3</v>
      </c>
      <c r="G26" s="203" t="str">
        <f>I21</f>
        <v>Equipe 7</v>
      </c>
      <c r="H26" s="250"/>
    </row>
    <row r="27" spans="1:14" s="254" customFormat="1" ht="15" customHeight="1" x14ac:dyDescent="0.25">
      <c r="A27" s="532" t="s">
        <v>297</v>
      </c>
      <c r="B27" s="201" t="str">
        <f>I15</f>
        <v>Equipe 1</v>
      </c>
      <c r="C27" s="202" t="s">
        <v>113</v>
      </c>
      <c r="D27" s="250"/>
      <c r="E27" s="250"/>
      <c r="F27" s="204"/>
      <c r="G27" s="205"/>
      <c r="H27" s="250"/>
    </row>
    <row r="28" spans="1:14" s="254" customFormat="1" ht="15" customHeight="1" x14ac:dyDescent="0.25">
      <c r="A28" s="533"/>
      <c r="B28" s="201" t="str">
        <f>I21</f>
        <v>Equipe 7</v>
      </c>
      <c r="C28" s="203" t="str">
        <f>I18</f>
        <v>Equipe 4</v>
      </c>
      <c r="D28" s="250"/>
      <c r="E28" s="534" t="s">
        <v>245</v>
      </c>
      <c r="F28" s="201" t="str">
        <f>I19</f>
        <v>Equipe 5</v>
      </c>
      <c r="G28" s="253" t="s">
        <v>113</v>
      </c>
      <c r="H28" s="250"/>
    </row>
    <row r="29" spans="1:14" s="254" customFormat="1" ht="15" customHeight="1" x14ac:dyDescent="0.25">
      <c r="A29" s="250"/>
      <c r="B29" s="204"/>
      <c r="C29" s="205"/>
      <c r="D29" s="252"/>
      <c r="E29" s="533"/>
      <c r="F29" s="201" t="str">
        <f>I21</f>
        <v>Equipe 7</v>
      </c>
      <c r="G29" s="203" t="str">
        <f>I15</f>
        <v>Equipe 1</v>
      </c>
      <c r="H29" s="250"/>
      <c r="I29" s="256"/>
    </row>
    <row r="30" spans="1:14" s="254" customFormat="1" ht="15" customHeight="1" x14ac:dyDescent="0.25">
      <c r="A30" s="532" t="s">
        <v>256</v>
      </c>
      <c r="B30" s="201" t="str">
        <f>I16</f>
        <v>Equipe 2</v>
      </c>
      <c r="C30" s="202" t="s">
        <v>113</v>
      </c>
      <c r="D30" s="250"/>
      <c r="E30" s="250"/>
      <c r="F30" s="204"/>
      <c r="G30" s="205"/>
      <c r="H30" s="250"/>
    </row>
    <row r="31" spans="1:14" s="254" customFormat="1" ht="15" customHeight="1" x14ac:dyDescent="0.25">
      <c r="A31" s="533"/>
      <c r="B31" s="201" t="str">
        <f>I20</f>
        <v>Equipe 6</v>
      </c>
      <c r="C31" s="203" t="str">
        <f>I21</f>
        <v>Equipe 7</v>
      </c>
      <c r="D31" s="250"/>
      <c r="E31" s="534" t="s">
        <v>298</v>
      </c>
      <c r="F31" s="201" t="str">
        <f>I16</f>
        <v>Equipe 2</v>
      </c>
      <c r="G31" s="253" t="s">
        <v>113</v>
      </c>
      <c r="H31" s="250"/>
      <c r="J31" s="258"/>
    </row>
    <row r="32" spans="1:14" s="254" customFormat="1" ht="15" customHeight="1" x14ac:dyDescent="0.25">
      <c r="A32" s="250"/>
      <c r="B32" s="204"/>
      <c r="C32" s="205"/>
      <c r="D32" s="252"/>
      <c r="E32" s="533"/>
      <c r="F32" s="201" t="str">
        <f>I17</f>
        <v>Equipe 3</v>
      </c>
      <c r="G32" s="203" t="str">
        <f>I18</f>
        <v>Equipe 4</v>
      </c>
      <c r="H32" s="250"/>
      <c r="I32" s="250"/>
    </row>
    <row r="33" spans="1:9" s="254" customFormat="1" ht="15" customHeight="1" x14ac:dyDescent="0.25">
      <c r="A33" s="532" t="s">
        <v>257</v>
      </c>
      <c r="B33" s="201" t="str">
        <f>I15</f>
        <v>Equipe 1</v>
      </c>
      <c r="C33" s="202" t="s">
        <v>113</v>
      </c>
      <c r="D33" s="250"/>
      <c r="E33" s="250"/>
      <c r="F33" s="204"/>
      <c r="G33" s="205"/>
      <c r="H33" s="250"/>
      <c r="I33" s="250"/>
    </row>
    <row r="34" spans="1:9" s="254" customFormat="1" ht="15" customHeight="1" x14ac:dyDescent="0.25">
      <c r="A34" s="533"/>
      <c r="B34" s="201" t="str">
        <f>I19</f>
        <v>Equipe 5</v>
      </c>
      <c r="C34" s="203" t="str">
        <f>I16</f>
        <v>Equipe 2</v>
      </c>
      <c r="D34" s="250"/>
      <c r="E34" s="534" t="s">
        <v>246</v>
      </c>
      <c r="F34" s="201" t="str">
        <f>I15</f>
        <v>Equipe 1</v>
      </c>
      <c r="G34" s="253" t="s">
        <v>113</v>
      </c>
      <c r="H34" s="250"/>
      <c r="I34" s="250"/>
    </row>
    <row r="35" spans="1:9" s="254" customFormat="1" ht="15" customHeight="1" x14ac:dyDescent="0.25">
      <c r="A35" s="250"/>
      <c r="B35" s="204"/>
      <c r="C35" s="205"/>
      <c r="D35" s="252"/>
      <c r="E35" s="533"/>
      <c r="F35" s="201" t="str">
        <f>I20</f>
        <v>Equipe 6</v>
      </c>
      <c r="G35" s="203" t="str">
        <f>I17</f>
        <v>Equipe 3</v>
      </c>
      <c r="H35" s="250"/>
      <c r="I35" s="250"/>
    </row>
    <row r="36" spans="1:9" s="254" customFormat="1" ht="15" customHeight="1" x14ac:dyDescent="0.25">
      <c r="A36" s="532" t="s">
        <v>299</v>
      </c>
      <c r="B36" s="201" t="str">
        <f>I18</f>
        <v>Equipe 4</v>
      </c>
      <c r="C36" s="202" t="s">
        <v>113</v>
      </c>
      <c r="D36" s="250"/>
      <c r="E36" s="250"/>
      <c r="F36" s="204"/>
      <c r="G36" s="205"/>
      <c r="H36" s="250"/>
      <c r="I36" s="250"/>
    </row>
    <row r="37" spans="1:9" s="254" customFormat="1" ht="15" customHeight="1" x14ac:dyDescent="0.25">
      <c r="A37" s="533"/>
      <c r="B37" s="201" t="str">
        <f>I21</f>
        <v>Equipe 7</v>
      </c>
      <c r="C37" s="203" t="str">
        <f>I19</f>
        <v>Equipe 5</v>
      </c>
      <c r="D37" s="250"/>
      <c r="E37" s="534" t="s">
        <v>134</v>
      </c>
      <c r="F37" s="201" t="str">
        <f>I19</f>
        <v>Equipe 5</v>
      </c>
      <c r="G37" s="253" t="s">
        <v>113</v>
      </c>
      <c r="H37" s="250"/>
      <c r="I37" s="250"/>
    </row>
    <row r="38" spans="1:9" s="254" customFormat="1" ht="15" customHeight="1" x14ac:dyDescent="0.25">
      <c r="A38" s="250"/>
      <c r="B38" s="204"/>
      <c r="C38" s="204"/>
      <c r="D38" s="252"/>
      <c r="E38" s="533"/>
      <c r="F38" s="201" t="str">
        <f>I18</f>
        <v>Equipe 4</v>
      </c>
      <c r="G38" s="203" t="str">
        <f>I20</f>
        <v>Equipe 6</v>
      </c>
      <c r="H38" s="250"/>
      <c r="I38" s="250"/>
    </row>
    <row r="39" spans="1:9" s="254" customFormat="1" ht="15" customHeight="1" x14ac:dyDescent="0.25">
      <c r="A39" s="532" t="s">
        <v>300</v>
      </c>
      <c r="B39" s="201" t="str">
        <f>I20</f>
        <v>Equipe 6</v>
      </c>
      <c r="C39" s="202" t="s">
        <v>113</v>
      </c>
      <c r="D39" s="250"/>
      <c r="E39" s="250"/>
      <c r="F39" s="204"/>
      <c r="G39" s="205"/>
      <c r="H39" s="250"/>
      <c r="I39" s="250"/>
    </row>
    <row r="40" spans="1:9" s="254" customFormat="1" ht="15" customHeight="1" x14ac:dyDescent="0.25">
      <c r="A40" s="533"/>
      <c r="B40" s="201" t="str">
        <f>I17</f>
        <v>Equipe 3</v>
      </c>
      <c r="C40" s="203" t="str">
        <f>I21</f>
        <v>Equipe 7</v>
      </c>
      <c r="D40" s="250"/>
      <c r="E40" s="534" t="s">
        <v>301</v>
      </c>
      <c r="F40" s="201" t="str">
        <f>I21</f>
        <v>Equipe 7</v>
      </c>
      <c r="G40" s="253" t="s">
        <v>113</v>
      </c>
      <c r="H40" s="250"/>
      <c r="I40" s="250"/>
    </row>
    <row r="41" spans="1:9" s="254" customFormat="1" ht="15" customHeight="1" x14ac:dyDescent="0.25">
      <c r="B41" s="259"/>
      <c r="C41" s="259"/>
      <c r="D41" s="252"/>
      <c r="E41" s="533"/>
      <c r="F41" s="201" t="str">
        <f>I20</f>
        <v>Equipe 6</v>
      </c>
      <c r="G41" s="203" t="str">
        <f>I16</f>
        <v>Equipe 2</v>
      </c>
      <c r="H41" s="250"/>
      <c r="I41" s="250"/>
    </row>
    <row r="42" spans="1:9" s="254" customFormat="1" ht="15" customHeight="1" x14ac:dyDescent="0.25">
      <c r="A42" s="535" t="s">
        <v>466</v>
      </c>
      <c r="B42" s="536"/>
      <c r="C42" s="537"/>
      <c r="D42" s="252"/>
      <c r="E42" s="250"/>
      <c r="F42" s="206"/>
      <c r="G42" s="207"/>
      <c r="H42" s="250"/>
      <c r="I42" s="250"/>
    </row>
    <row r="43" spans="1:9" s="254" customFormat="1" ht="15" customHeight="1" x14ac:dyDescent="0.25">
      <c r="A43" s="538"/>
      <c r="B43" s="539"/>
      <c r="C43" s="540"/>
      <c r="D43" s="252"/>
      <c r="E43" s="534" t="s">
        <v>247</v>
      </c>
      <c r="F43" s="201" t="str">
        <f>I15</f>
        <v>Equipe 1</v>
      </c>
      <c r="G43" s="253" t="s">
        <v>113</v>
      </c>
      <c r="H43" s="250"/>
      <c r="I43" s="250"/>
    </row>
    <row r="44" spans="1:9" s="254" customFormat="1" ht="15" customHeight="1" x14ac:dyDescent="0.25">
      <c r="A44" s="538"/>
      <c r="B44" s="539"/>
      <c r="C44" s="540"/>
      <c r="D44" s="260"/>
      <c r="E44" s="533"/>
      <c r="F44" s="201" t="str">
        <f>I16</f>
        <v>Equipe 2</v>
      </c>
      <c r="G44" s="203" t="str">
        <f>I18</f>
        <v>Equipe 4</v>
      </c>
      <c r="H44" s="250"/>
      <c r="I44" s="250"/>
    </row>
    <row r="45" spans="1:9" s="254" customFormat="1" ht="15" customHeight="1" x14ac:dyDescent="0.25">
      <c r="A45" s="538"/>
      <c r="B45" s="539"/>
      <c r="C45" s="540"/>
      <c r="D45" s="250"/>
      <c r="E45" s="250"/>
      <c r="H45" s="250"/>
      <c r="I45" s="250"/>
    </row>
    <row r="46" spans="1:9" s="254" customFormat="1" ht="15" customHeight="1" x14ac:dyDescent="0.25">
      <c r="A46" s="538"/>
      <c r="B46" s="539"/>
      <c r="C46" s="540"/>
      <c r="D46" s="250"/>
      <c r="E46" s="534" t="s">
        <v>248</v>
      </c>
      <c r="F46" s="201" t="str">
        <f>I19</f>
        <v>Equipe 5</v>
      </c>
      <c r="G46" s="253" t="s">
        <v>113</v>
      </c>
      <c r="H46" s="250"/>
      <c r="I46" s="250"/>
    </row>
    <row r="47" spans="1:9" s="254" customFormat="1" ht="15" customHeight="1" x14ac:dyDescent="0.25">
      <c r="A47" s="541"/>
      <c r="B47" s="542"/>
      <c r="C47" s="543"/>
      <c r="D47" s="250"/>
      <c r="E47" s="533"/>
      <c r="F47" s="201" t="str">
        <f>I17</f>
        <v>Equipe 3</v>
      </c>
      <c r="G47" s="203" t="str">
        <f>I22</f>
        <v>Directeur de tournoi</v>
      </c>
      <c r="H47" s="250"/>
      <c r="I47" s="250"/>
    </row>
    <row r="48" spans="1:9" s="254" customFormat="1" ht="15" customHeight="1" x14ac:dyDescent="0.25">
      <c r="A48" s="208"/>
      <c r="B48" s="208"/>
      <c r="C48" s="208"/>
      <c r="D48" s="252"/>
      <c r="E48" s="250"/>
      <c r="F48" s="206"/>
      <c r="G48" s="207"/>
      <c r="H48" s="250"/>
      <c r="I48" s="250"/>
    </row>
    <row r="49" spans="1:14" s="254" customFormat="1" ht="15" customHeight="1" x14ac:dyDescent="0.25">
      <c r="A49" s="531" t="s">
        <v>114</v>
      </c>
      <c r="B49" s="531"/>
      <c r="C49" s="531"/>
      <c r="D49" s="531"/>
      <c r="E49" s="531"/>
      <c r="F49" s="531"/>
      <c r="G49" s="531"/>
      <c r="H49" s="250"/>
      <c r="I49" s="250"/>
    </row>
    <row r="50" spans="1:14" s="254" customFormat="1" ht="15" customHeight="1" x14ac:dyDescent="0.25">
      <c r="A50" s="531"/>
      <c r="B50" s="531"/>
      <c r="C50" s="531"/>
      <c r="D50" s="531"/>
      <c r="E50" s="531"/>
      <c r="F50" s="531"/>
      <c r="G50" s="531"/>
      <c r="H50" s="250"/>
      <c r="I50" s="250"/>
    </row>
    <row r="51" spans="1:14" s="254" customFormat="1" ht="15" customHeight="1" x14ac:dyDescent="0.25">
      <c r="A51" s="531"/>
      <c r="B51" s="531"/>
      <c r="C51" s="531"/>
      <c r="D51" s="531"/>
      <c r="E51" s="531"/>
      <c r="F51" s="531"/>
      <c r="G51" s="531"/>
      <c r="H51" s="250"/>
      <c r="I51" s="250"/>
    </row>
    <row r="52" spans="1:14" ht="15" customHeight="1" x14ac:dyDescent="0.25">
      <c r="A52" s="250"/>
      <c r="B52" s="250"/>
      <c r="C52" s="250"/>
      <c r="D52" s="254"/>
      <c r="E52" s="254"/>
      <c r="F52" s="254"/>
      <c r="G52" s="261"/>
      <c r="H52" s="254"/>
    </row>
    <row r="53" spans="1:14" ht="15" customHeight="1" x14ac:dyDescent="0.25">
      <c r="A53" s="254"/>
      <c r="B53" s="254"/>
      <c r="C53" s="457" t="s">
        <v>439</v>
      </c>
      <c r="D53" s="458"/>
      <c r="E53" s="458"/>
      <c r="F53" s="459"/>
    </row>
    <row r="54" spans="1:14" ht="15" customHeight="1" x14ac:dyDescent="0.25">
      <c r="A54" s="254"/>
      <c r="B54" s="254"/>
      <c r="C54" s="460" t="s">
        <v>440</v>
      </c>
      <c r="D54" s="461"/>
      <c r="E54" s="461"/>
      <c r="F54" s="462"/>
      <c r="G54" s="261"/>
    </row>
    <row r="55" spans="1:14" ht="30" customHeight="1" x14ac:dyDescent="0.25">
      <c r="A55" s="453" t="s">
        <v>442</v>
      </c>
      <c r="B55" s="453"/>
      <c r="C55" s="453"/>
      <c r="D55" s="453"/>
      <c r="E55" s="453"/>
      <c r="F55" s="453"/>
      <c r="G55" s="453"/>
      <c r="H55" s="42"/>
      <c r="I55" s="42"/>
    </row>
    <row r="56" spans="1:14" ht="30" customHeight="1" x14ac:dyDescent="0.25">
      <c r="A56" s="454" t="s">
        <v>443</v>
      </c>
      <c r="B56" s="454"/>
      <c r="C56" s="454"/>
      <c r="D56" s="454"/>
      <c r="E56" s="454"/>
      <c r="F56" s="454"/>
      <c r="G56" s="454"/>
      <c r="H56" s="42"/>
      <c r="I56" s="42"/>
    </row>
    <row r="57" spans="1:14" ht="30" customHeight="1" x14ac:dyDescent="0.25">
      <c r="A57" s="454" t="s">
        <v>444</v>
      </c>
      <c r="B57" s="454"/>
      <c r="C57" s="454"/>
      <c r="D57" s="454"/>
      <c r="E57" s="454"/>
      <c r="F57" s="454"/>
      <c r="G57" s="454"/>
      <c r="H57" s="42"/>
      <c r="I57" s="42"/>
    </row>
    <row r="58" spans="1:14" ht="30" customHeight="1" x14ac:dyDescent="0.25">
      <c r="A58" s="454" t="s">
        <v>445</v>
      </c>
      <c r="B58" s="454"/>
      <c r="C58" s="454"/>
      <c r="D58" s="454"/>
      <c r="E58" s="454"/>
      <c r="F58" s="454"/>
      <c r="G58" s="454"/>
      <c r="H58" s="42"/>
      <c r="I58" s="42"/>
    </row>
    <row r="59" spans="1:14" s="254" customFormat="1" ht="15" customHeight="1" x14ac:dyDescent="0.25">
      <c r="D59" s="198"/>
      <c r="G59" s="152"/>
      <c r="H59" s="250"/>
      <c r="I59" s="42"/>
      <c r="J59" s="152"/>
      <c r="K59" s="152"/>
      <c r="L59" s="152"/>
      <c r="M59" s="152"/>
      <c r="N59" s="152"/>
    </row>
    <row r="60" spans="1:14" s="254" customFormat="1" ht="15" customHeight="1" x14ac:dyDescent="0.25">
      <c r="A60" s="544" t="e">
        <f>I69&amp;" ("&amp;N69&amp;")"</f>
        <v>#N/A</v>
      </c>
      <c r="B60" s="544"/>
      <c r="C60" s="544"/>
      <c r="D60" s="198"/>
      <c r="E60" s="544" t="e">
        <f>I73&amp;" ("&amp;N73&amp;")"</f>
        <v>#N/A</v>
      </c>
      <c r="F60" s="544"/>
      <c r="G60" s="544"/>
      <c r="H60" s="250"/>
      <c r="I60" s="42"/>
      <c r="J60" s="152"/>
      <c r="K60" s="152"/>
      <c r="L60" s="152"/>
      <c r="M60" s="152"/>
      <c r="N60" s="152"/>
    </row>
    <row r="61" spans="1:14" s="254" customFormat="1" ht="15" customHeight="1" x14ac:dyDescent="0.25">
      <c r="A61" s="544" t="e">
        <f>I70&amp;" ("&amp;N70&amp;")"</f>
        <v>#N/A</v>
      </c>
      <c r="B61" s="544"/>
      <c r="C61" s="544"/>
      <c r="D61" s="198"/>
      <c r="E61" s="544" t="e">
        <f>I74&amp;" ("&amp;N74&amp;")"</f>
        <v>#N/A</v>
      </c>
      <c r="F61" s="544"/>
      <c r="G61" s="544"/>
      <c r="H61" s="250"/>
      <c r="I61" s="42"/>
      <c r="J61" s="152"/>
      <c r="K61" s="152"/>
      <c r="L61" s="152"/>
      <c r="M61" s="152"/>
      <c r="N61" s="152"/>
    </row>
    <row r="62" spans="1:14" s="254" customFormat="1" ht="15" customHeight="1" x14ac:dyDescent="0.25">
      <c r="A62" s="544" t="e">
        <f>I71&amp;" ("&amp;N71&amp;")"</f>
        <v>#N/A</v>
      </c>
      <c r="B62" s="544"/>
      <c r="C62" s="544"/>
      <c r="D62" s="198"/>
      <c r="E62" s="544" t="e">
        <f>I75&amp;" ("&amp;N75&amp;")"</f>
        <v>#N/A</v>
      </c>
      <c r="F62" s="544"/>
      <c r="G62" s="544"/>
      <c r="H62" s="250"/>
      <c r="I62" s="42"/>
      <c r="J62" s="152"/>
      <c r="K62" s="152"/>
      <c r="L62" s="152"/>
      <c r="M62" s="152"/>
      <c r="N62" s="152"/>
    </row>
    <row r="63" spans="1:14" s="254" customFormat="1" ht="15" customHeight="1" x14ac:dyDescent="0.25">
      <c r="A63" s="544" t="e">
        <f>I72&amp;" ("&amp;N72&amp;")"</f>
        <v>#N/A</v>
      </c>
      <c r="B63" s="544"/>
      <c r="C63" s="544"/>
      <c r="D63" s="198"/>
      <c r="G63" s="152"/>
      <c r="H63" s="250"/>
      <c r="I63" s="42"/>
      <c r="J63" s="152"/>
      <c r="K63" s="152"/>
      <c r="L63" s="152"/>
      <c r="M63" s="152"/>
      <c r="N63" s="152"/>
    </row>
    <row r="64" spans="1:14" ht="15" customHeight="1" x14ac:dyDescent="0.25">
      <c r="A64" s="199"/>
      <c r="B64" s="199"/>
      <c r="C64" s="199"/>
      <c r="D64" s="199"/>
      <c r="E64" s="199"/>
      <c r="F64" s="199"/>
      <c r="G64" s="199"/>
      <c r="H64" s="42"/>
      <c r="I64" s="42"/>
    </row>
    <row r="65" spans="1:14" ht="15" customHeight="1" x14ac:dyDescent="0.25">
      <c r="A65" s="545" t="s">
        <v>22</v>
      </c>
      <c r="B65" s="546"/>
      <c r="C65" s="547"/>
      <c r="D65" s="251"/>
      <c r="E65" s="545" t="s">
        <v>23</v>
      </c>
      <c r="F65" s="546"/>
      <c r="G65" s="547"/>
      <c r="H65" s="42"/>
      <c r="I65" s="42"/>
    </row>
    <row r="66" spans="1:14" ht="15" customHeight="1" x14ac:dyDescent="0.25">
      <c r="A66" s="251"/>
      <c r="B66" s="43"/>
      <c r="C66" s="43"/>
      <c r="D66" s="251"/>
      <c r="E66" s="251"/>
      <c r="F66" s="43"/>
      <c r="G66" s="43"/>
      <c r="H66" s="42"/>
      <c r="I66" s="42"/>
    </row>
    <row r="67" spans="1:14" s="254" customFormat="1" ht="15" customHeight="1" x14ac:dyDescent="0.25">
      <c r="A67" s="255" t="s">
        <v>133</v>
      </c>
      <c r="B67" s="545" t="s">
        <v>77</v>
      </c>
      <c r="C67" s="547"/>
      <c r="D67" s="250"/>
      <c r="E67" s="534" t="s">
        <v>293</v>
      </c>
      <c r="F67" s="201" t="str">
        <f>I75</f>
        <v>Equipe 7</v>
      </c>
      <c r="G67" s="253" t="s">
        <v>113</v>
      </c>
      <c r="H67" s="250"/>
      <c r="I67" s="250"/>
    </row>
    <row r="68" spans="1:14" s="254" customFormat="1" ht="15" customHeight="1" x14ac:dyDescent="0.25">
      <c r="A68" s="251"/>
      <c r="B68" s="43"/>
      <c r="C68" s="43"/>
      <c r="D68" s="250"/>
      <c r="E68" s="533"/>
      <c r="F68" s="201" t="str">
        <f>I72</f>
        <v>Equipe 7</v>
      </c>
      <c r="G68" s="203" t="str">
        <f>I76</f>
        <v>Directeur de tournoi</v>
      </c>
      <c r="H68" s="250"/>
      <c r="I68" s="251"/>
    </row>
    <row r="69" spans="1:14" s="254" customFormat="1" ht="15" customHeight="1" x14ac:dyDescent="0.25">
      <c r="A69" s="532" t="s">
        <v>294</v>
      </c>
      <c r="B69" s="201" t="str">
        <f>I71</f>
        <v>Equipe 7</v>
      </c>
      <c r="C69" s="202" t="s">
        <v>113</v>
      </c>
      <c r="D69" s="250"/>
      <c r="E69" s="250"/>
      <c r="F69" s="204"/>
      <c r="G69" s="205"/>
      <c r="H69" s="250"/>
      <c r="I69" s="256" t="str">
        <f>'Résultats à 7'!I13:J13</f>
        <v>Equipe 1</v>
      </c>
      <c r="J69" s="257">
        <f>COUNTIF($B$69:$B$94,I69)+COUNTIF($F$67:$F$101,I69)</f>
        <v>6</v>
      </c>
      <c r="K69" s="257">
        <f>COUNTIF($B$69:$B$94,I69)</f>
        <v>3</v>
      </c>
      <c r="L69" s="257">
        <f>COUNTIF($F$67:$F$101,I69)</f>
        <v>3</v>
      </c>
      <c r="M69" s="257">
        <f>COUNTIF($C$69:$C$94,I69)+COUNTIF($G$67:$G$101,I69)</f>
        <v>2</v>
      </c>
      <c r="N69" s="152" t="e">
        <f>VLOOKUP(I69,'club-ville'!A:B,2,FALSE)</f>
        <v>#N/A</v>
      </c>
    </row>
    <row r="70" spans="1:14" s="254" customFormat="1" ht="15" customHeight="1" x14ac:dyDescent="0.25">
      <c r="A70" s="533"/>
      <c r="B70" s="201" t="str">
        <f>I74</f>
        <v>Equipe 7</v>
      </c>
      <c r="C70" s="203" t="str">
        <f>I76</f>
        <v>Directeur de tournoi</v>
      </c>
      <c r="D70" s="250"/>
      <c r="E70" s="534" t="s">
        <v>250</v>
      </c>
      <c r="F70" s="201" t="str">
        <f>I74</f>
        <v>Equipe 7</v>
      </c>
      <c r="G70" s="253" t="s">
        <v>113</v>
      </c>
      <c r="H70" s="250"/>
      <c r="I70" s="256" t="str">
        <f>'Résultats à 7'!I15:J15</f>
        <v>Equipe 7</v>
      </c>
      <c r="J70" s="257">
        <f t="shared" ref="J70:J75" si="1">COUNTIF($B$69:$B$94,I70)+COUNTIF($F$67:$F$101,I70)</f>
        <v>36</v>
      </c>
      <c r="K70" s="257">
        <f t="shared" ref="K70:K75" si="2">COUNTIF($B$69:$B$94,I70)</f>
        <v>15</v>
      </c>
      <c r="L70" s="257">
        <f t="shared" ref="L70:L75" si="3">COUNTIF($F$67:$F$101,I70)</f>
        <v>21</v>
      </c>
      <c r="M70" s="257">
        <f t="shared" ref="M70:M76" si="4">COUNTIF($C$69:$C$94,I70)+COUNTIF($G$67:$G$101,I70)</f>
        <v>17</v>
      </c>
      <c r="N70" s="152" t="e">
        <f>VLOOKUP(I70,'club-ville'!A:B,2,FALSE)</f>
        <v>#N/A</v>
      </c>
    </row>
    <row r="71" spans="1:14" s="254" customFormat="1" ht="15" customHeight="1" x14ac:dyDescent="0.25">
      <c r="A71" s="250"/>
      <c r="B71" s="204"/>
      <c r="C71" s="205"/>
      <c r="D71" s="250"/>
      <c r="E71" s="533"/>
      <c r="F71" s="201" t="str">
        <f>I73</f>
        <v>Equipe 7</v>
      </c>
      <c r="G71" s="203" t="str">
        <f>I71</f>
        <v>Equipe 7</v>
      </c>
      <c r="H71" s="250"/>
      <c r="I71" s="256" t="str">
        <f>'Résultats à 7'!I14:J14</f>
        <v>Equipe 7</v>
      </c>
      <c r="J71" s="257">
        <f t="shared" si="1"/>
        <v>36</v>
      </c>
      <c r="K71" s="257">
        <f t="shared" si="2"/>
        <v>15</v>
      </c>
      <c r="L71" s="257">
        <f t="shared" si="3"/>
        <v>21</v>
      </c>
      <c r="M71" s="257">
        <f t="shared" si="4"/>
        <v>17</v>
      </c>
      <c r="N71" s="152" t="e">
        <f>VLOOKUP(I71,'club-ville'!A:B,2,FALSE)</f>
        <v>#N/A</v>
      </c>
    </row>
    <row r="72" spans="1:14" s="254" customFormat="1" ht="15" customHeight="1" x14ac:dyDescent="0.25">
      <c r="A72" s="532" t="s">
        <v>295</v>
      </c>
      <c r="B72" s="201" t="str">
        <f>I70</f>
        <v>Equipe 7</v>
      </c>
      <c r="C72" s="202" t="s">
        <v>113</v>
      </c>
      <c r="D72" s="250"/>
      <c r="E72" s="250"/>
      <c r="F72" s="204"/>
      <c r="G72" s="205"/>
      <c r="H72" s="250"/>
      <c r="I72" s="256" t="str">
        <f>'Résultats à 7'!I17</f>
        <v>Equipe 7</v>
      </c>
      <c r="J72" s="257">
        <f t="shared" si="1"/>
        <v>36</v>
      </c>
      <c r="K72" s="257">
        <f t="shared" si="2"/>
        <v>15</v>
      </c>
      <c r="L72" s="257">
        <f t="shared" si="3"/>
        <v>21</v>
      </c>
      <c r="M72" s="257">
        <f t="shared" si="4"/>
        <v>17</v>
      </c>
      <c r="N72" s="152" t="e">
        <f>VLOOKUP(I72,'club-ville'!A:B,2,FALSE)</f>
        <v>#N/A</v>
      </c>
    </row>
    <row r="73" spans="1:14" s="254" customFormat="1" ht="15" customHeight="1" x14ac:dyDescent="0.25">
      <c r="A73" s="533"/>
      <c r="B73" s="201" t="str">
        <f>I73</f>
        <v>Equipe 7</v>
      </c>
      <c r="C73" s="203" t="str">
        <f>I74</f>
        <v>Equipe 7</v>
      </c>
      <c r="D73" s="250"/>
      <c r="E73" s="534" t="s">
        <v>251</v>
      </c>
      <c r="F73" s="201" t="str">
        <f>I69</f>
        <v>Equipe 1</v>
      </c>
      <c r="G73" s="253" t="s">
        <v>113</v>
      </c>
      <c r="H73" s="250"/>
      <c r="I73" s="256" t="str">
        <f>'Résultats à 7'!I16</f>
        <v>Equipe 7</v>
      </c>
      <c r="J73" s="257">
        <f t="shared" si="1"/>
        <v>36</v>
      </c>
      <c r="K73" s="257">
        <f t="shared" si="2"/>
        <v>15</v>
      </c>
      <c r="L73" s="257">
        <f t="shared" si="3"/>
        <v>21</v>
      </c>
      <c r="M73" s="257">
        <f t="shared" si="4"/>
        <v>17</v>
      </c>
      <c r="N73" s="152" t="e">
        <f>VLOOKUP(I73,'club-ville'!A:B,2,FALSE)</f>
        <v>#N/A</v>
      </c>
    </row>
    <row r="74" spans="1:14" s="254" customFormat="1" ht="15" customHeight="1" x14ac:dyDescent="0.25">
      <c r="A74" s="250"/>
      <c r="B74" s="204"/>
      <c r="C74" s="205"/>
      <c r="D74" s="252"/>
      <c r="E74" s="533"/>
      <c r="F74" s="201" t="str">
        <f>I72</f>
        <v>Equipe 7</v>
      </c>
      <c r="G74" s="203" t="str">
        <f>I73</f>
        <v>Equipe 7</v>
      </c>
      <c r="H74" s="250"/>
      <c r="I74" s="256" t="str">
        <f>'Résultats à 7'!I18:J18</f>
        <v>Equipe 7</v>
      </c>
      <c r="J74" s="257">
        <f t="shared" si="1"/>
        <v>36</v>
      </c>
      <c r="K74" s="257">
        <f t="shared" si="2"/>
        <v>15</v>
      </c>
      <c r="L74" s="257">
        <f t="shared" si="3"/>
        <v>21</v>
      </c>
      <c r="M74" s="257">
        <f t="shared" si="4"/>
        <v>17</v>
      </c>
      <c r="N74" s="152" t="e">
        <f>VLOOKUP(I74,'club-ville'!A:B,2,FALSE)</f>
        <v>#N/A</v>
      </c>
    </row>
    <row r="75" spans="1:14" s="254" customFormat="1" ht="15" customHeight="1" x14ac:dyDescent="0.25">
      <c r="A75" s="532" t="s">
        <v>254</v>
      </c>
      <c r="B75" s="201" t="str">
        <f>I71</f>
        <v>Equipe 7</v>
      </c>
      <c r="C75" s="202" t="s">
        <v>113</v>
      </c>
      <c r="D75" s="250"/>
      <c r="E75" s="250"/>
      <c r="F75" s="204"/>
      <c r="G75" s="205"/>
      <c r="H75" s="250"/>
      <c r="I75" s="256" t="str">
        <f>'Résultats à 7'!I19:J19</f>
        <v>Equipe 7</v>
      </c>
      <c r="J75" s="257">
        <f t="shared" si="1"/>
        <v>36</v>
      </c>
      <c r="K75" s="257">
        <f t="shared" si="2"/>
        <v>15</v>
      </c>
      <c r="L75" s="257">
        <f t="shared" si="3"/>
        <v>21</v>
      </c>
      <c r="M75" s="257">
        <f t="shared" si="4"/>
        <v>17</v>
      </c>
      <c r="N75" s="152" t="e">
        <f>VLOOKUP(I75,'club-ville'!A:B,2,FALSE)</f>
        <v>#N/A</v>
      </c>
    </row>
    <row r="76" spans="1:14" s="254" customFormat="1" ht="15" customHeight="1" x14ac:dyDescent="0.25">
      <c r="A76" s="533"/>
      <c r="B76" s="201" t="str">
        <f>I75</f>
        <v>Equipe 7</v>
      </c>
      <c r="C76" s="203" t="str">
        <f>I70</f>
        <v>Equipe 7</v>
      </c>
      <c r="D76" s="250"/>
      <c r="E76" s="534" t="s">
        <v>296</v>
      </c>
      <c r="F76" s="201" t="str">
        <f>I70</f>
        <v>Equipe 7</v>
      </c>
      <c r="G76" s="253" t="s">
        <v>113</v>
      </c>
      <c r="H76" s="250"/>
      <c r="I76" s="248" t="s">
        <v>30</v>
      </c>
      <c r="J76" s="257"/>
      <c r="K76" s="257"/>
      <c r="L76" s="257"/>
      <c r="M76" s="257">
        <f t="shared" si="4"/>
        <v>2</v>
      </c>
    </row>
    <row r="77" spans="1:14" s="254" customFormat="1" ht="15" customHeight="1" x14ac:dyDescent="0.25">
      <c r="A77" s="250"/>
      <c r="B77" s="204"/>
      <c r="C77" s="205"/>
      <c r="D77" s="252"/>
      <c r="E77" s="533"/>
      <c r="F77" s="201" t="str">
        <f>I75</f>
        <v>Equipe 7</v>
      </c>
      <c r="G77" s="203" t="str">
        <f>I74</f>
        <v>Equipe 7</v>
      </c>
      <c r="H77" s="250"/>
    </row>
    <row r="78" spans="1:14" s="254" customFormat="1" ht="15" customHeight="1" x14ac:dyDescent="0.25">
      <c r="A78" s="532" t="s">
        <v>255</v>
      </c>
      <c r="B78" s="201" t="str">
        <f>I69</f>
        <v>Equipe 1</v>
      </c>
      <c r="C78" s="202" t="s">
        <v>113</v>
      </c>
      <c r="D78" s="250"/>
      <c r="E78" s="250"/>
      <c r="F78" s="204"/>
      <c r="G78" s="205"/>
      <c r="H78" s="250"/>
    </row>
    <row r="79" spans="1:14" s="254" customFormat="1" ht="15" customHeight="1" x14ac:dyDescent="0.25">
      <c r="A79" s="533"/>
      <c r="B79" s="201" t="str">
        <f>I73</f>
        <v>Equipe 7</v>
      </c>
      <c r="C79" s="203" t="str">
        <f>I75</f>
        <v>Equipe 7</v>
      </c>
      <c r="D79" s="250"/>
      <c r="E79" s="534" t="s">
        <v>244</v>
      </c>
      <c r="F79" s="201" t="str">
        <f>I72</f>
        <v>Equipe 7</v>
      </c>
      <c r="G79" s="253" t="s">
        <v>113</v>
      </c>
      <c r="H79" s="250"/>
    </row>
    <row r="80" spans="1:14" s="254" customFormat="1" ht="15" customHeight="1" x14ac:dyDescent="0.25">
      <c r="A80" s="250"/>
      <c r="B80" s="204"/>
      <c r="C80" s="205"/>
      <c r="D80" s="252"/>
      <c r="E80" s="533"/>
      <c r="F80" s="201" t="str">
        <f>I71</f>
        <v>Equipe 7</v>
      </c>
      <c r="G80" s="203" t="str">
        <f>I75</f>
        <v>Equipe 7</v>
      </c>
      <c r="H80" s="250"/>
      <c r="I80" s="256"/>
    </row>
    <row r="81" spans="1:10" s="254" customFormat="1" ht="15" customHeight="1" x14ac:dyDescent="0.25">
      <c r="A81" s="532" t="s">
        <v>297</v>
      </c>
      <c r="B81" s="201" t="str">
        <f>I72</f>
        <v>Equipe 7</v>
      </c>
      <c r="C81" s="202" t="s">
        <v>113</v>
      </c>
      <c r="D81" s="250"/>
      <c r="E81" s="250"/>
      <c r="F81" s="204"/>
      <c r="G81" s="205"/>
      <c r="H81" s="250"/>
      <c r="I81" s="256"/>
    </row>
    <row r="82" spans="1:10" s="254" customFormat="1" ht="15" customHeight="1" x14ac:dyDescent="0.25">
      <c r="A82" s="533"/>
      <c r="B82" s="201" t="str">
        <f>I74</f>
        <v>Equipe 7</v>
      </c>
      <c r="C82" s="203" t="str">
        <f>I71</f>
        <v>Equipe 7</v>
      </c>
      <c r="D82" s="250"/>
      <c r="E82" s="534" t="s">
        <v>245</v>
      </c>
      <c r="F82" s="201" t="str">
        <f>I73</f>
        <v>Equipe 7</v>
      </c>
      <c r="G82" s="253" t="s">
        <v>113</v>
      </c>
      <c r="H82" s="250"/>
      <c r="I82" s="256"/>
    </row>
    <row r="83" spans="1:10" s="254" customFormat="1" ht="15" customHeight="1" x14ac:dyDescent="0.25">
      <c r="A83" s="250"/>
      <c r="B83" s="204"/>
      <c r="C83" s="205"/>
      <c r="D83" s="252"/>
      <c r="E83" s="533"/>
      <c r="F83" s="201" t="str">
        <f>I75</f>
        <v>Equipe 7</v>
      </c>
      <c r="G83" s="203" t="str">
        <f>I69</f>
        <v>Equipe 1</v>
      </c>
      <c r="H83" s="250"/>
      <c r="I83" s="256"/>
    </row>
    <row r="84" spans="1:10" s="254" customFormat="1" ht="15" customHeight="1" x14ac:dyDescent="0.25">
      <c r="A84" s="532" t="s">
        <v>256</v>
      </c>
      <c r="B84" s="201" t="str">
        <f>I69</f>
        <v>Equipe 1</v>
      </c>
      <c r="C84" s="202" t="s">
        <v>113</v>
      </c>
      <c r="D84" s="250"/>
      <c r="E84" s="250"/>
      <c r="F84" s="204"/>
      <c r="G84" s="205"/>
      <c r="H84" s="250"/>
      <c r="I84" s="256"/>
    </row>
    <row r="85" spans="1:10" s="254" customFormat="1" ht="15" customHeight="1" x14ac:dyDescent="0.25">
      <c r="A85" s="533"/>
      <c r="B85" s="201" t="str">
        <f>I75</f>
        <v>Equipe 7</v>
      </c>
      <c r="C85" s="203" t="str">
        <f>I72</f>
        <v>Equipe 7</v>
      </c>
      <c r="D85" s="250"/>
      <c r="E85" s="534" t="s">
        <v>298</v>
      </c>
      <c r="F85" s="201" t="str">
        <f>I70</f>
        <v>Equipe 7</v>
      </c>
      <c r="G85" s="253" t="s">
        <v>113</v>
      </c>
      <c r="H85" s="250"/>
      <c r="I85" s="250"/>
      <c r="J85" s="258"/>
    </row>
    <row r="86" spans="1:10" s="254" customFormat="1" ht="15" customHeight="1" x14ac:dyDescent="0.25">
      <c r="A86" s="250"/>
      <c r="B86" s="204"/>
      <c r="C86" s="205"/>
      <c r="D86" s="252"/>
      <c r="E86" s="533"/>
      <c r="F86" s="201" t="str">
        <f>I71</f>
        <v>Equipe 7</v>
      </c>
      <c r="G86" s="203" t="str">
        <f>I72</f>
        <v>Equipe 7</v>
      </c>
      <c r="H86" s="250"/>
      <c r="I86" s="250"/>
    </row>
    <row r="87" spans="1:10" s="254" customFormat="1" ht="15" customHeight="1" x14ac:dyDescent="0.25">
      <c r="A87" s="532" t="s">
        <v>257</v>
      </c>
      <c r="B87" s="201" t="str">
        <f>I70</f>
        <v>Equipe 7</v>
      </c>
      <c r="C87" s="202" t="s">
        <v>113</v>
      </c>
      <c r="D87" s="250"/>
      <c r="E87" s="250"/>
      <c r="F87" s="204"/>
      <c r="G87" s="205"/>
      <c r="H87" s="250"/>
      <c r="I87" s="250"/>
    </row>
    <row r="88" spans="1:10" s="254" customFormat="1" ht="15" customHeight="1" x14ac:dyDescent="0.25">
      <c r="A88" s="533"/>
      <c r="B88" s="201" t="str">
        <f>I74</f>
        <v>Equipe 7</v>
      </c>
      <c r="C88" s="203" t="str">
        <f>I75</f>
        <v>Equipe 7</v>
      </c>
      <c r="D88" s="250"/>
      <c r="E88" s="534" t="s">
        <v>246</v>
      </c>
      <c r="F88" s="201" t="str">
        <f>I69</f>
        <v>Equipe 1</v>
      </c>
      <c r="G88" s="253" t="s">
        <v>113</v>
      </c>
      <c r="H88" s="250"/>
      <c r="I88" s="250"/>
    </row>
    <row r="89" spans="1:10" s="254" customFormat="1" ht="15" customHeight="1" x14ac:dyDescent="0.25">
      <c r="A89" s="250"/>
      <c r="B89" s="204"/>
      <c r="C89" s="205"/>
      <c r="D89" s="252"/>
      <c r="E89" s="533"/>
      <c r="F89" s="201" t="str">
        <f>I74</f>
        <v>Equipe 7</v>
      </c>
      <c r="G89" s="203" t="str">
        <f>I71</f>
        <v>Equipe 7</v>
      </c>
      <c r="H89" s="250"/>
      <c r="I89" s="250"/>
    </row>
    <row r="90" spans="1:10" s="254" customFormat="1" ht="15" customHeight="1" x14ac:dyDescent="0.25">
      <c r="A90" s="532" t="s">
        <v>299</v>
      </c>
      <c r="B90" s="201" t="str">
        <f>I71</f>
        <v>Equipe 7</v>
      </c>
      <c r="C90" s="202" t="s">
        <v>113</v>
      </c>
      <c r="D90" s="250"/>
      <c r="E90" s="250"/>
      <c r="F90" s="204"/>
      <c r="G90" s="204"/>
      <c r="H90" s="250"/>
      <c r="I90" s="250"/>
    </row>
    <row r="91" spans="1:10" s="254" customFormat="1" ht="15" customHeight="1" x14ac:dyDescent="0.25">
      <c r="A91" s="533"/>
      <c r="B91" s="201" t="str">
        <f>I69</f>
        <v>Equipe 1</v>
      </c>
      <c r="C91" s="203" t="str">
        <f>I73</f>
        <v>Equipe 7</v>
      </c>
      <c r="D91" s="250"/>
      <c r="E91" s="534" t="s">
        <v>134</v>
      </c>
      <c r="F91" s="201" t="str">
        <f>I73</f>
        <v>Equipe 7</v>
      </c>
      <c r="G91" s="253" t="s">
        <v>113</v>
      </c>
      <c r="H91" s="250"/>
      <c r="I91" s="250"/>
    </row>
    <row r="92" spans="1:10" s="254" customFormat="1" ht="15" customHeight="1" x14ac:dyDescent="0.25">
      <c r="A92" s="250"/>
      <c r="B92" s="204"/>
      <c r="C92" s="204"/>
      <c r="D92" s="252"/>
      <c r="E92" s="533"/>
      <c r="F92" s="201" t="str">
        <f>I72</f>
        <v>Equipe 7</v>
      </c>
      <c r="G92" s="203" t="str">
        <f>I69</f>
        <v>Equipe 1</v>
      </c>
      <c r="H92" s="250"/>
      <c r="I92" s="250"/>
    </row>
    <row r="93" spans="1:10" s="254" customFormat="1" ht="15" customHeight="1" x14ac:dyDescent="0.25">
      <c r="A93" s="532" t="s">
        <v>300</v>
      </c>
      <c r="B93" s="201" t="str">
        <f>I72</f>
        <v>Equipe 7</v>
      </c>
      <c r="C93" s="202" t="s">
        <v>113</v>
      </c>
      <c r="D93" s="250"/>
      <c r="E93" s="250"/>
      <c r="F93" s="204"/>
      <c r="G93" s="205"/>
      <c r="H93" s="250"/>
      <c r="I93" s="250"/>
    </row>
    <row r="94" spans="1:10" s="254" customFormat="1" ht="15" customHeight="1" x14ac:dyDescent="0.25">
      <c r="A94" s="533"/>
      <c r="B94" s="201" t="str">
        <f>I70</f>
        <v>Equipe 7</v>
      </c>
      <c r="C94" s="203" t="str">
        <f>I73</f>
        <v>Equipe 7</v>
      </c>
      <c r="D94" s="250"/>
      <c r="E94" s="534" t="s">
        <v>301</v>
      </c>
      <c r="F94" s="201" t="str">
        <f>I75</f>
        <v>Equipe 7</v>
      </c>
      <c r="G94" s="253" t="s">
        <v>113</v>
      </c>
      <c r="H94" s="250"/>
      <c r="I94" s="250"/>
    </row>
    <row r="95" spans="1:10" s="254" customFormat="1" ht="15" customHeight="1" x14ac:dyDescent="0.25">
      <c r="D95" s="252"/>
      <c r="E95" s="533"/>
      <c r="F95" s="201" t="str">
        <f>I74</f>
        <v>Equipe 7</v>
      </c>
      <c r="G95" s="203" t="str">
        <f>I70</f>
        <v>Equipe 7</v>
      </c>
      <c r="H95" s="250"/>
      <c r="I95" s="250"/>
    </row>
    <row r="96" spans="1:10" s="254" customFormat="1" ht="15" customHeight="1" x14ac:dyDescent="0.25">
      <c r="A96" s="535" t="s">
        <v>467</v>
      </c>
      <c r="B96" s="536"/>
      <c r="C96" s="537"/>
      <c r="D96" s="250"/>
      <c r="E96" s="250"/>
      <c r="F96" s="204"/>
      <c r="G96" s="205"/>
      <c r="H96" s="250"/>
      <c r="I96" s="250"/>
    </row>
    <row r="97" spans="1:9" s="254" customFormat="1" ht="15" customHeight="1" x14ac:dyDescent="0.25">
      <c r="A97" s="538"/>
      <c r="B97" s="539"/>
      <c r="C97" s="540"/>
      <c r="D97" s="250"/>
      <c r="E97" s="534" t="s">
        <v>247</v>
      </c>
      <c r="F97" s="201" t="str">
        <f>I69</f>
        <v>Equipe 1</v>
      </c>
      <c r="G97" s="253" t="s">
        <v>113</v>
      </c>
      <c r="H97" s="250"/>
      <c r="I97" s="250"/>
    </row>
    <row r="98" spans="1:9" s="254" customFormat="1" ht="15" customHeight="1" x14ac:dyDescent="0.25">
      <c r="A98" s="538"/>
      <c r="B98" s="539"/>
      <c r="C98" s="540"/>
      <c r="D98" s="250"/>
      <c r="E98" s="533"/>
      <c r="F98" s="201" t="str">
        <f>I70</f>
        <v>Equipe 7</v>
      </c>
      <c r="G98" s="203" t="str">
        <f>I72</f>
        <v>Equipe 7</v>
      </c>
      <c r="H98" s="250"/>
      <c r="I98" s="250"/>
    </row>
    <row r="99" spans="1:9" s="254" customFormat="1" ht="15" customHeight="1" x14ac:dyDescent="0.25">
      <c r="A99" s="538"/>
      <c r="B99" s="539"/>
      <c r="C99" s="540"/>
      <c r="D99" s="250"/>
      <c r="E99" s="250"/>
      <c r="F99" s="204"/>
      <c r="G99" s="204"/>
      <c r="H99" s="250"/>
      <c r="I99" s="250"/>
    </row>
    <row r="100" spans="1:9" s="254" customFormat="1" ht="15" customHeight="1" x14ac:dyDescent="0.25">
      <c r="A100" s="538"/>
      <c r="B100" s="539"/>
      <c r="C100" s="540"/>
      <c r="D100" s="250"/>
      <c r="E100" s="534" t="s">
        <v>248</v>
      </c>
      <c r="F100" s="201" t="str">
        <f>I73</f>
        <v>Equipe 7</v>
      </c>
      <c r="G100" s="253" t="s">
        <v>113</v>
      </c>
      <c r="H100" s="250"/>
      <c r="I100" s="250"/>
    </row>
    <row r="101" spans="1:9" s="254" customFormat="1" ht="15" customHeight="1" x14ac:dyDescent="0.25">
      <c r="A101" s="541"/>
      <c r="B101" s="542"/>
      <c r="C101" s="543"/>
      <c r="D101" s="250"/>
      <c r="E101" s="533"/>
      <c r="F101" s="201" t="str">
        <f>I71</f>
        <v>Equipe 7</v>
      </c>
      <c r="G101" s="203" t="str">
        <f>I74</f>
        <v>Equipe 7</v>
      </c>
      <c r="H101" s="250"/>
      <c r="I101" s="250"/>
    </row>
    <row r="102" spans="1:9" s="254" customFormat="1" ht="15" customHeight="1" x14ac:dyDescent="0.25">
      <c r="A102" s="262"/>
      <c r="B102" s="262"/>
      <c r="C102" s="262"/>
      <c r="D102" s="250"/>
      <c r="E102" s="250"/>
      <c r="F102" s="206"/>
      <c r="G102" s="207"/>
      <c r="H102" s="250"/>
      <c r="I102" s="250"/>
    </row>
    <row r="103" spans="1:9" s="254" customFormat="1" ht="15" customHeight="1" x14ac:dyDescent="0.25">
      <c r="A103" s="531" t="s">
        <v>114</v>
      </c>
      <c r="B103" s="531"/>
      <c r="C103" s="531"/>
      <c r="D103" s="531"/>
      <c r="E103" s="531"/>
      <c r="F103" s="531"/>
      <c r="G103" s="531"/>
      <c r="H103" s="250"/>
      <c r="I103" s="250"/>
    </row>
    <row r="104" spans="1:9" s="254" customFormat="1" ht="15" customHeight="1" x14ac:dyDescent="0.25">
      <c r="A104" s="531"/>
      <c r="B104" s="531"/>
      <c r="C104" s="531"/>
      <c r="D104" s="531"/>
      <c r="E104" s="531"/>
      <c r="F104" s="531"/>
      <c r="G104" s="531"/>
      <c r="H104" s="250"/>
      <c r="I104" s="250"/>
    </row>
    <row r="105" spans="1:9" s="254" customFormat="1" ht="15" customHeight="1" x14ac:dyDescent="0.25">
      <c r="A105" s="531"/>
      <c r="B105" s="531"/>
      <c r="C105" s="531"/>
      <c r="D105" s="531"/>
      <c r="E105" s="531"/>
      <c r="F105" s="531"/>
      <c r="G105" s="531"/>
      <c r="H105" s="250"/>
      <c r="I105" s="250"/>
    </row>
    <row r="106" spans="1:9" ht="15" customHeight="1" x14ac:dyDescent="0.25">
      <c r="A106" s="250"/>
      <c r="B106" s="250"/>
      <c r="C106" s="250"/>
      <c r="D106" s="254"/>
      <c r="E106" s="254"/>
      <c r="F106" s="254"/>
      <c r="G106" s="261"/>
      <c r="H106" s="254"/>
    </row>
    <row r="107" spans="1:9" ht="15" customHeight="1" x14ac:dyDescent="0.25">
      <c r="A107" s="254"/>
      <c r="B107" s="254"/>
      <c r="C107" s="457" t="s">
        <v>439</v>
      </c>
      <c r="D107" s="458"/>
      <c r="E107" s="458"/>
      <c r="F107" s="459"/>
    </row>
    <row r="108" spans="1:9" ht="15" customHeight="1" x14ac:dyDescent="0.25">
      <c r="C108" s="460" t="s">
        <v>440</v>
      </c>
      <c r="D108" s="461"/>
      <c r="E108" s="461"/>
      <c r="F108" s="462"/>
    </row>
  </sheetData>
  <mergeCells count="78">
    <mergeCell ref="A11:C11"/>
    <mergeCell ref="E11:G11"/>
    <mergeCell ref="A1:G1"/>
    <mergeCell ref="A2:G2"/>
    <mergeCell ref="A3:G3"/>
    <mergeCell ref="A4:G4"/>
    <mergeCell ref="A6:C6"/>
    <mergeCell ref="E6:G6"/>
    <mergeCell ref="A7:C7"/>
    <mergeCell ref="E7:G7"/>
    <mergeCell ref="A8:C8"/>
    <mergeCell ref="E8:G8"/>
    <mergeCell ref="A9:C9"/>
    <mergeCell ref="B13:C13"/>
    <mergeCell ref="E13:E14"/>
    <mergeCell ref="A15:A16"/>
    <mergeCell ref="E16:E17"/>
    <mergeCell ref="A18:A19"/>
    <mergeCell ref="E19:E20"/>
    <mergeCell ref="A21:A22"/>
    <mergeCell ref="E22:E23"/>
    <mergeCell ref="A24:A25"/>
    <mergeCell ref="E25:E26"/>
    <mergeCell ref="A27:A28"/>
    <mergeCell ref="E28:E29"/>
    <mergeCell ref="A30:A31"/>
    <mergeCell ref="E31:E32"/>
    <mergeCell ref="A33:A34"/>
    <mergeCell ref="E34:E35"/>
    <mergeCell ref="A36:A37"/>
    <mergeCell ref="E37:E38"/>
    <mergeCell ref="A58:G58"/>
    <mergeCell ref="A39:A40"/>
    <mergeCell ref="E40:E41"/>
    <mergeCell ref="A42:C47"/>
    <mergeCell ref="E43:E44"/>
    <mergeCell ref="E46:E47"/>
    <mergeCell ref="A49:G51"/>
    <mergeCell ref="C53:F53"/>
    <mergeCell ref="C54:F54"/>
    <mergeCell ref="A55:G55"/>
    <mergeCell ref="A56:G56"/>
    <mergeCell ref="A57:G57"/>
    <mergeCell ref="A69:A70"/>
    <mergeCell ref="E70:E71"/>
    <mergeCell ref="A60:C60"/>
    <mergeCell ref="E60:G60"/>
    <mergeCell ref="A61:C61"/>
    <mergeCell ref="E61:G61"/>
    <mergeCell ref="A62:C62"/>
    <mergeCell ref="E62:G62"/>
    <mergeCell ref="A63:C63"/>
    <mergeCell ref="A65:C65"/>
    <mergeCell ref="E65:G65"/>
    <mergeCell ref="B67:C67"/>
    <mergeCell ref="E67:E68"/>
    <mergeCell ref="A72:A73"/>
    <mergeCell ref="E73:E74"/>
    <mergeCell ref="A75:A76"/>
    <mergeCell ref="E76:E77"/>
    <mergeCell ref="A78:A79"/>
    <mergeCell ref="E79:E80"/>
    <mergeCell ref="A81:A82"/>
    <mergeCell ref="E82:E83"/>
    <mergeCell ref="A84:A85"/>
    <mergeCell ref="E85:E86"/>
    <mergeCell ref="A87:A88"/>
    <mergeCell ref="E88:E89"/>
    <mergeCell ref="A103:G105"/>
    <mergeCell ref="C107:F107"/>
    <mergeCell ref="C108:F108"/>
    <mergeCell ref="A90:A91"/>
    <mergeCell ref="E91:E92"/>
    <mergeCell ref="A93:A94"/>
    <mergeCell ref="E94:E95"/>
    <mergeCell ref="A96:C101"/>
    <mergeCell ref="E97:E98"/>
    <mergeCell ref="E100:E101"/>
  </mergeCells>
  <hyperlinks>
    <hyperlink ref="C54" r:id="rId1" display="fabiocloclo@yahoo.fr / 06.77.96.02.20"/>
    <hyperlink ref="C108" r:id="rId2" display="fabiocloclo@yahoo.fr / 06.77.96.02.20"/>
  </hyperlinks>
  <printOptions horizontalCentered="1" verticalCentered="1"/>
  <pageMargins left="0.39370078740157483" right="0.39370078740157483" top="0.39370078740157483" bottom="0.39370078740157483" header="0.39370078740157483" footer="0.59055118110236227"/>
  <pageSetup paperSize="9" scale="88" fitToHeight="2" orientation="portrait" r:id="rId3"/>
  <headerFooter alignWithMargins="0">
    <oddHeader>&amp;L&amp;G&amp;R&amp;G</oddHeader>
    <oddFooter>&amp;C&amp;G&amp;R&amp;8&amp;D</oddFooter>
  </headerFooter>
  <rowBreaks count="1" manualBreakCount="1">
    <brk id="54" max="6" man="1"/>
  </rowBreaks>
  <drawing r:id="rId4"/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S40"/>
  <sheetViews>
    <sheetView view="pageBreakPreview" zoomScaleSheetLayoutView="100" workbookViewId="0">
      <selection activeCell="A4" sqref="A4:A10"/>
    </sheetView>
  </sheetViews>
  <sheetFormatPr baseColWidth="10" defaultColWidth="11.5546875" defaultRowHeight="13.2" outlineLevelRow="1" x14ac:dyDescent="0.25"/>
  <cols>
    <col min="1" max="1" width="18.44140625" style="150" bestFit="1" customWidth="1"/>
    <col min="2" max="16" width="11.5546875" style="150"/>
    <col min="17" max="17" width="2.44140625" style="150" customWidth="1"/>
    <col min="18" max="18" width="2.44140625" style="150" bestFit="1" customWidth="1"/>
    <col min="19" max="19" width="2.33203125" style="150" bestFit="1" customWidth="1"/>
    <col min="20" max="16384" width="11.5546875" style="150"/>
  </cols>
  <sheetData>
    <row r="1" spans="1:19" ht="13.8" x14ac:dyDescent="0.25">
      <c r="A1" s="209" t="s">
        <v>462</v>
      </c>
      <c r="B1" s="210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4"/>
      <c r="R1" s="154"/>
      <c r="S1" s="153"/>
    </row>
    <row r="2" spans="1:19" ht="13.8" outlineLevel="1" thickBot="1" x14ac:dyDescent="0.3">
      <c r="A2" s="155"/>
      <c r="B2" s="155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4"/>
      <c r="R2" s="154"/>
      <c r="S2" s="153"/>
    </row>
    <row r="3" spans="1:19" ht="13.8" outlineLevel="1" thickBot="1" x14ac:dyDescent="0.3">
      <c r="A3" s="155"/>
      <c r="B3" s="219" t="s">
        <v>166</v>
      </c>
      <c r="C3" s="552" t="str">
        <f>A4</f>
        <v>Equipe 1</v>
      </c>
      <c r="D3" s="553"/>
      <c r="E3" s="554" t="str">
        <f>A5</f>
        <v>Equipe 2</v>
      </c>
      <c r="F3" s="555"/>
      <c r="G3" s="552" t="str">
        <f>A6</f>
        <v>Equipe 3</v>
      </c>
      <c r="H3" s="553"/>
      <c r="I3" s="554" t="str">
        <f>A7</f>
        <v>Equipe 4</v>
      </c>
      <c r="J3" s="555"/>
      <c r="K3" s="552" t="str">
        <f>A8</f>
        <v>Equipe 5</v>
      </c>
      <c r="L3" s="553"/>
      <c r="M3" s="554" t="str">
        <f>A9</f>
        <v>Equipe 6</v>
      </c>
      <c r="N3" s="555"/>
      <c r="O3" s="552" t="str">
        <f>A10</f>
        <v>Equipe 7</v>
      </c>
      <c r="P3" s="555"/>
      <c r="Q3" s="154"/>
      <c r="R3" s="156" t="s">
        <v>167</v>
      </c>
      <c r="S3" s="157" t="s">
        <v>168</v>
      </c>
    </row>
    <row r="4" spans="1:19" outlineLevel="1" x14ac:dyDescent="0.25">
      <c r="A4" s="278" t="str">
        <f>'Planning à 7'!I15</f>
        <v>Equipe 1</v>
      </c>
      <c r="B4" s="220"/>
      <c r="C4" s="216"/>
      <c r="D4" s="222"/>
      <c r="E4" s="180"/>
      <c r="F4" s="181"/>
      <c r="G4" s="242"/>
      <c r="H4" s="243"/>
      <c r="I4" s="180"/>
      <c r="J4" s="181"/>
      <c r="K4" s="242"/>
      <c r="L4" s="243"/>
      <c r="M4" s="180"/>
      <c r="N4" s="181"/>
      <c r="O4" s="242"/>
      <c r="P4" s="181"/>
      <c r="Q4" s="154"/>
      <c r="R4" s="158">
        <f>IF(C4&gt;D4,1,0)+IF(E4&gt;F4,1,0)+IF(G4&gt;H4,1,0)+IF(I4&gt;J4,1,0)+IF(K4&gt;L4,1,0)+IF(O4&gt;P4,1,0)+IF(M4&gt;N4,1,0)</f>
        <v>0</v>
      </c>
      <c r="S4" s="157">
        <f>IF(C4&lt;D4,1,0)+IF(E4&lt;F4,1,0)+IF(G4&lt;H4,1,0)+IF(I4&lt;J4,1,0)+IF(K4&lt;L4,1,0)+IF(O4&lt;P4,1,0)+IF(M4&lt;N4,1,0)</f>
        <v>0</v>
      </c>
    </row>
    <row r="5" spans="1:19" outlineLevel="1" x14ac:dyDescent="0.25">
      <c r="A5" s="279" t="str">
        <f>'Planning à 7'!I16</f>
        <v>Equipe 2</v>
      </c>
      <c r="B5" s="179"/>
      <c r="C5" s="217">
        <f>F4</f>
        <v>0</v>
      </c>
      <c r="D5" s="223">
        <f>E4</f>
        <v>0</v>
      </c>
      <c r="E5" s="175"/>
      <c r="F5" s="176"/>
      <c r="G5" s="244"/>
      <c r="H5" s="245"/>
      <c r="I5" s="173"/>
      <c r="J5" s="174"/>
      <c r="K5" s="244"/>
      <c r="L5" s="245"/>
      <c r="M5" s="173"/>
      <c r="N5" s="174"/>
      <c r="O5" s="244"/>
      <c r="P5" s="174"/>
      <c r="Q5" s="154"/>
      <c r="R5" s="158">
        <f t="shared" ref="R5:R10" si="0">IF(C5&gt;D5,1,0)+IF(E5&gt;F5,1,0)+IF(G5&gt;H5,1,0)+IF(I5&gt;J5,1,0)+IF(K5&gt;L5,1,0)+IF(O5&gt;P5,1,0)+IF(M5&gt;N5,1,0)</f>
        <v>0</v>
      </c>
      <c r="S5" s="157">
        <f t="shared" ref="S5:S10" si="1">IF(C5&lt;D5,1,0)+IF(E5&lt;F5,1,0)+IF(G5&lt;H5,1,0)+IF(I5&lt;J5,1,0)+IF(K5&lt;L5,1,0)+IF(O5&lt;P5,1,0)+IF(M5&lt;N5,1,0)</f>
        <v>0</v>
      </c>
    </row>
    <row r="6" spans="1:19" outlineLevel="1" x14ac:dyDescent="0.25">
      <c r="A6" s="279" t="str">
        <f>'Planning à 7'!I17</f>
        <v>Equipe 3</v>
      </c>
      <c r="B6" s="179"/>
      <c r="C6" s="217">
        <f>H4</f>
        <v>0</v>
      </c>
      <c r="D6" s="223">
        <f>G4</f>
        <v>0</v>
      </c>
      <c r="E6" s="171">
        <f>H5</f>
        <v>0</v>
      </c>
      <c r="F6" s="172">
        <f>G5</f>
        <v>0</v>
      </c>
      <c r="G6" s="227"/>
      <c r="H6" s="225"/>
      <c r="I6" s="173"/>
      <c r="J6" s="174"/>
      <c r="K6" s="244"/>
      <c r="L6" s="245"/>
      <c r="M6" s="173"/>
      <c r="N6" s="174"/>
      <c r="O6" s="244"/>
      <c r="P6" s="174"/>
      <c r="Q6" s="154"/>
      <c r="R6" s="158">
        <f t="shared" si="0"/>
        <v>0</v>
      </c>
      <c r="S6" s="157">
        <f t="shared" si="1"/>
        <v>0</v>
      </c>
    </row>
    <row r="7" spans="1:19" outlineLevel="1" x14ac:dyDescent="0.25">
      <c r="A7" s="279" t="str">
        <f>'Planning à 7'!I18</f>
        <v>Equipe 4</v>
      </c>
      <c r="B7" s="179"/>
      <c r="C7" s="217">
        <f>J4</f>
        <v>0</v>
      </c>
      <c r="D7" s="223">
        <f>I4</f>
        <v>0</v>
      </c>
      <c r="E7" s="171">
        <f>J5</f>
        <v>0</v>
      </c>
      <c r="F7" s="172">
        <f>I5</f>
        <v>0</v>
      </c>
      <c r="G7" s="217">
        <f>J6</f>
        <v>0</v>
      </c>
      <c r="H7" s="223">
        <f>I6</f>
        <v>0</v>
      </c>
      <c r="I7" s="169"/>
      <c r="J7" s="170"/>
      <c r="K7" s="244"/>
      <c r="L7" s="245"/>
      <c r="M7" s="173"/>
      <c r="N7" s="174"/>
      <c r="O7" s="244"/>
      <c r="P7" s="174"/>
      <c r="Q7" s="154"/>
      <c r="R7" s="158">
        <f t="shared" si="0"/>
        <v>0</v>
      </c>
      <c r="S7" s="157">
        <f t="shared" si="1"/>
        <v>0</v>
      </c>
    </row>
    <row r="8" spans="1:19" outlineLevel="1" x14ac:dyDescent="0.25">
      <c r="A8" s="279" t="str">
        <f>'Planning à 7'!I19</f>
        <v>Equipe 5</v>
      </c>
      <c r="B8" s="179"/>
      <c r="C8" s="218">
        <f>L4</f>
        <v>0</v>
      </c>
      <c r="D8" s="224">
        <f>K4</f>
        <v>0</v>
      </c>
      <c r="E8" s="171">
        <f>L5</f>
        <v>0</v>
      </c>
      <c r="F8" s="172">
        <f>K5</f>
        <v>0</v>
      </c>
      <c r="G8" s="218">
        <f>L6</f>
        <v>0</v>
      </c>
      <c r="H8" s="224">
        <f>K6</f>
        <v>0</v>
      </c>
      <c r="I8" s="171">
        <f>L7</f>
        <v>0</v>
      </c>
      <c r="J8" s="172">
        <f>K7</f>
        <v>0</v>
      </c>
      <c r="K8" s="228"/>
      <c r="L8" s="226"/>
      <c r="M8" s="173"/>
      <c r="N8" s="174"/>
      <c r="O8" s="246"/>
      <c r="P8" s="276"/>
      <c r="Q8" s="154"/>
      <c r="R8" s="158">
        <f t="shared" si="0"/>
        <v>0</v>
      </c>
      <c r="S8" s="157">
        <f t="shared" si="1"/>
        <v>0</v>
      </c>
    </row>
    <row r="9" spans="1:19" outlineLevel="1" x14ac:dyDescent="0.25">
      <c r="A9" s="279" t="str">
        <f>'Planning à 7'!I20</f>
        <v>Equipe 6</v>
      </c>
      <c r="B9" s="179"/>
      <c r="C9" s="218">
        <f>N4</f>
        <v>0</v>
      </c>
      <c r="D9" s="224">
        <f>M4</f>
        <v>0</v>
      </c>
      <c r="E9" s="171">
        <f>N5</f>
        <v>0</v>
      </c>
      <c r="F9" s="172">
        <f>M5</f>
        <v>0</v>
      </c>
      <c r="G9" s="218">
        <f>N6</f>
        <v>0</v>
      </c>
      <c r="H9" s="224">
        <f>M6</f>
        <v>0</v>
      </c>
      <c r="I9" s="171">
        <f>N7</f>
        <v>0</v>
      </c>
      <c r="J9" s="172">
        <f>M7</f>
        <v>0</v>
      </c>
      <c r="K9" s="217">
        <f>N8</f>
        <v>0</v>
      </c>
      <c r="L9" s="223">
        <f>M8</f>
        <v>0</v>
      </c>
      <c r="M9" s="177"/>
      <c r="N9" s="178"/>
      <c r="O9" s="246"/>
      <c r="P9" s="276"/>
      <c r="Q9" s="154"/>
      <c r="R9" s="158">
        <f t="shared" si="0"/>
        <v>0</v>
      </c>
      <c r="S9" s="157">
        <f t="shared" si="1"/>
        <v>0</v>
      </c>
    </row>
    <row r="10" spans="1:19" ht="13.8" outlineLevel="1" thickBot="1" x14ac:dyDescent="0.3">
      <c r="A10" s="280" t="str">
        <f>'Planning à 7'!I21</f>
        <v>Equipe 7</v>
      </c>
      <c r="B10" s="221"/>
      <c r="C10" s="182">
        <f>P4</f>
        <v>0</v>
      </c>
      <c r="D10" s="183">
        <f>O4</f>
        <v>0</v>
      </c>
      <c r="E10" s="230">
        <f>P5</f>
        <v>0</v>
      </c>
      <c r="F10" s="231">
        <f>O5</f>
        <v>0</v>
      </c>
      <c r="G10" s="182">
        <f>P6</f>
        <v>0</v>
      </c>
      <c r="H10" s="183">
        <f>O6</f>
        <v>0</v>
      </c>
      <c r="I10" s="230">
        <f>P7</f>
        <v>0</v>
      </c>
      <c r="J10" s="231">
        <f>O7</f>
        <v>0</v>
      </c>
      <c r="K10" s="182">
        <f>P8</f>
        <v>0</v>
      </c>
      <c r="L10" s="183">
        <f>O8</f>
        <v>0</v>
      </c>
      <c r="M10" s="230">
        <f>P9</f>
        <v>0</v>
      </c>
      <c r="N10" s="231">
        <f>O9</f>
        <v>0</v>
      </c>
      <c r="O10" s="229"/>
      <c r="P10" s="215"/>
      <c r="Q10" s="154"/>
      <c r="R10" s="158">
        <f t="shared" si="0"/>
        <v>0</v>
      </c>
      <c r="S10" s="157">
        <f t="shared" si="1"/>
        <v>0</v>
      </c>
    </row>
    <row r="11" spans="1:19" ht="13.8" outlineLevel="1" thickBot="1" x14ac:dyDescent="0.3">
      <c r="A11" s="159"/>
      <c r="B11" s="155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4"/>
      <c r="R11" s="154"/>
      <c r="S11" s="153"/>
    </row>
    <row r="12" spans="1:19" ht="13.8" outlineLevel="1" thickBot="1" x14ac:dyDescent="0.3">
      <c r="A12" s="155"/>
      <c r="B12" s="232" t="s">
        <v>169</v>
      </c>
      <c r="C12" s="184" t="s">
        <v>170</v>
      </c>
      <c r="D12" s="184" t="s">
        <v>171</v>
      </c>
      <c r="E12" s="185" t="s">
        <v>172</v>
      </c>
      <c r="F12" s="186" t="s">
        <v>173</v>
      </c>
      <c r="G12" s="153"/>
      <c r="H12" s="153"/>
      <c r="I12" s="556" t="s">
        <v>174</v>
      </c>
      <c r="J12" s="557"/>
      <c r="K12" s="153"/>
      <c r="L12" s="153"/>
      <c r="M12" s="153"/>
      <c r="N12" s="153"/>
      <c r="O12" s="153"/>
      <c r="P12" s="153"/>
      <c r="Q12" s="154"/>
      <c r="R12" s="154"/>
      <c r="S12" s="153"/>
    </row>
    <row r="13" spans="1:19" outlineLevel="1" x14ac:dyDescent="0.25">
      <c r="A13" s="283" t="str">
        <f t="shared" ref="A13:A19" si="2">A4</f>
        <v>Equipe 1</v>
      </c>
      <c r="B13" s="194">
        <f>IF(B4="A",0, IF(B4="F", (R4*2+S4*1),(R4*3+S4*2)))</f>
        <v>0</v>
      </c>
      <c r="C13" s="187">
        <f t="shared" ref="C13:D19" si="3">C4+E4+G4+I4+K4+M4+O4</f>
        <v>0</v>
      </c>
      <c r="D13" s="187">
        <f t="shared" si="3"/>
        <v>0</v>
      </c>
      <c r="E13" s="188">
        <f t="shared" ref="E13:E19" si="4">C13-D13</f>
        <v>0</v>
      </c>
      <c r="F13" s="189">
        <f t="shared" ref="F13:F19" si="5">RANK(G13,G$13:G$19)</f>
        <v>1</v>
      </c>
      <c r="G13" s="160">
        <f t="shared" ref="G13:G19" si="6">B13+E13/1000</f>
        <v>0</v>
      </c>
      <c r="H13" s="237">
        <v>1</v>
      </c>
      <c r="I13" s="467" t="str">
        <f t="shared" ref="I13:I19" si="7">IF(F$13=H13,A$13,IF(F$14=H13,A$14,IF(F$15=H13,A$15,IF(F$16=H13,A$16,IF(F$17=H13,A$17,IF(F$18=H13,A$18,A$19))))))</f>
        <v>Equipe 1</v>
      </c>
      <c r="J13" s="468"/>
      <c r="K13" s="153"/>
      <c r="L13" s="153"/>
      <c r="M13" s="153"/>
      <c r="N13" s="153"/>
      <c r="O13" s="153"/>
      <c r="P13" s="153"/>
      <c r="Q13" s="154"/>
      <c r="R13" s="154"/>
      <c r="S13" s="153"/>
    </row>
    <row r="14" spans="1:19" outlineLevel="1" x14ac:dyDescent="0.25">
      <c r="A14" s="281" t="str">
        <f t="shared" si="2"/>
        <v>Equipe 2</v>
      </c>
      <c r="B14" s="195">
        <f t="shared" ref="B14:B19" si="8">IF(B5="A",0, IF(B5="F", (R5*2+S5*1),(R5*3+S5*2)))</f>
        <v>0</v>
      </c>
      <c r="C14" s="191">
        <f t="shared" si="3"/>
        <v>0</v>
      </c>
      <c r="D14" s="191">
        <f t="shared" si="3"/>
        <v>0</v>
      </c>
      <c r="E14" s="192">
        <f t="shared" si="4"/>
        <v>0</v>
      </c>
      <c r="F14" s="193">
        <f t="shared" si="5"/>
        <v>1</v>
      </c>
      <c r="G14" s="160">
        <f t="shared" si="6"/>
        <v>0</v>
      </c>
      <c r="H14" s="238">
        <v>2</v>
      </c>
      <c r="I14" s="519" t="str">
        <f t="shared" si="7"/>
        <v>Equipe 7</v>
      </c>
      <c r="J14" s="520"/>
      <c r="K14" s="153"/>
      <c r="L14" s="153"/>
      <c r="M14" s="153"/>
      <c r="N14" s="153"/>
      <c r="O14" s="153"/>
      <c r="P14" s="153"/>
      <c r="Q14" s="154"/>
      <c r="R14" s="154"/>
      <c r="S14" s="153"/>
    </row>
    <row r="15" spans="1:19" outlineLevel="1" x14ac:dyDescent="0.25">
      <c r="A15" s="281" t="str">
        <f t="shared" si="2"/>
        <v>Equipe 3</v>
      </c>
      <c r="B15" s="195">
        <f t="shared" si="8"/>
        <v>0</v>
      </c>
      <c r="C15" s="191">
        <f t="shared" si="3"/>
        <v>0</v>
      </c>
      <c r="D15" s="191">
        <f t="shared" si="3"/>
        <v>0</v>
      </c>
      <c r="E15" s="192">
        <f t="shared" si="4"/>
        <v>0</v>
      </c>
      <c r="F15" s="193">
        <f t="shared" si="5"/>
        <v>1</v>
      </c>
      <c r="G15" s="160">
        <f t="shared" si="6"/>
        <v>0</v>
      </c>
      <c r="H15" s="238">
        <v>3</v>
      </c>
      <c r="I15" s="519" t="str">
        <f t="shared" si="7"/>
        <v>Equipe 7</v>
      </c>
      <c r="J15" s="520"/>
      <c r="K15" s="153"/>
      <c r="L15" s="153"/>
      <c r="M15" s="153"/>
      <c r="N15" s="153"/>
      <c r="O15" s="153"/>
      <c r="P15" s="153"/>
      <c r="Q15" s="154"/>
      <c r="R15" s="154"/>
      <c r="S15" s="153"/>
    </row>
    <row r="16" spans="1:19" outlineLevel="1" x14ac:dyDescent="0.25">
      <c r="A16" s="281" t="str">
        <f t="shared" si="2"/>
        <v>Equipe 4</v>
      </c>
      <c r="B16" s="195">
        <f t="shared" si="8"/>
        <v>0</v>
      </c>
      <c r="C16" s="191">
        <f t="shared" si="3"/>
        <v>0</v>
      </c>
      <c r="D16" s="191">
        <f t="shared" si="3"/>
        <v>0</v>
      </c>
      <c r="E16" s="192">
        <f t="shared" si="4"/>
        <v>0</v>
      </c>
      <c r="F16" s="193">
        <f t="shared" si="5"/>
        <v>1</v>
      </c>
      <c r="G16" s="160">
        <f t="shared" si="6"/>
        <v>0</v>
      </c>
      <c r="H16" s="239">
        <v>4</v>
      </c>
      <c r="I16" s="521" t="str">
        <f t="shared" si="7"/>
        <v>Equipe 7</v>
      </c>
      <c r="J16" s="522"/>
      <c r="K16" s="153"/>
      <c r="L16" s="153"/>
      <c r="M16" s="153"/>
      <c r="N16" s="153"/>
      <c r="O16" s="153"/>
      <c r="P16" s="153"/>
      <c r="Q16" s="154"/>
      <c r="R16" s="154"/>
      <c r="S16" s="153"/>
    </row>
    <row r="17" spans="1:19" outlineLevel="1" x14ac:dyDescent="0.25">
      <c r="A17" s="281" t="str">
        <f t="shared" si="2"/>
        <v>Equipe 5</v>
      </c>
      <c r="B17" s="195">
        <f t="shared" si="8"/>
        <v>0</v>
      </c>
      <c r="C17" s="191">
        <f t="shared" si="3"/>
        <v>0</v>
      </c>
      <c r="D17" s="191">
        <f t="shared" si="3"/>
        <v>0</v>
      </c>
      <c r="E17" s="192">
        <f t="shared" si="4"/>
        <v>0</v>
      </c>
      <c r="F17" s="193">
        <f t="shared" si="5"/>
        <v>1</v>
      </c>
      <c r="G17" s="160">
        <f t="shared" si="6"/>
        <v>0</v>
      </c>
      <c r="H17" s="239">
        <v>5</v>
      </c>
      <c r="I17" s="521" t="str">
        <f t="shared" si="7"/>
        <v>Equipe 7</v>
      </c>
      <c r="J17" s="522"/>
      <c r="K17" s="153"/>
      <c r="L17" s="153"/>
      <c r="M17" s="153"/>
      <c r="N17" s="153"/>
      <c r="O17" s="153"/>
      <c r="P17" s="153"/>
      <c r="Q17" s="154"/>
      <c r="R17" s="154"/>
      <c r="S17" s="153"/>
    </row>
    <row r="18" spans="1:19" outlineLevel="1" x14ac:dyDescent="0.25">
      <c r="A18" s="281" t="str">
        <f t="shared" si="2"/>
        <v>Equipe 6</v>
      </c>
      <c r="B18" s="195">
        <f t="shared" si="8"/>
        <v>0</v>
      </c>
      <c r="C18" s="191">
        <f t="shared" si="3"/>
        <v>0</v>
      </c>
      <c r="D18" s="191">
        <f t="shared" si="3"/>
        <v>0</v>
      </c>
      <c r="E18" s="192">
        <f t="shared" si="4"/>
        <v>0</v>
      </c>
      <c r="F18" s="193">
        <f t="shared" si="5"/>
        <v>1</v>
      </c>
      <c r="G18" s="160">
        <f t="shared" si="6"/>
        <v>0</v>
      </c>
      <c r="H18" s="240">
        <v>6</v>
      </c>
      <c r="I18" s="548" t="str">
        <f t="shared" si="7"/>
        <v>Equipe 7</v>
      </c>
      <c r="J18" s="549"/>
      <c r="K18" s="153"/>
      <c r="L18" s="153"/>
      <c r="M18" s="153"/>
      <c r="N18" s="153"/>
      <c r="O18" s="153"/>
      <c r="P18" s="153"/>
      <c r="Q18" s="154"/>
      <c r="R18" s="154"/>
      <c r="S18" s="153"/>
    </row>
    <row r="19" spans="1:19" ht="13.8" outlineLevel="1" thickBot="1" x14ac:dyDescent="0.3">
      <c r="A19" s="282" t="str">
        <f t="shared" si="2"/>
        <v>Equipe 7</v>
      </c>
      <c r="B19" s="233">
        <f t="shared" si="8"/>
        <v>0</v>
      </c>
      <c r="C19" s="234">
        <f t="shared" si="3"/>
        <v>0</v>
      </c>
      <c r="D19" s="234">
        <f t="shared" si="3"/>
        <v>0</v>
      </c>
      <c r="E19" s="235">
        <f t="shared" si="4"/>
        <v>0</v>
      </c>
      <c r="F19" s="236">
        <f t="shared" si="5"/>
        <v>1</v>
      </c>
      <c r="G19" s="160">
        <f t="shared" si="6"/>
        <v>0</v>
      </c>
      <c r="H19" s="241">
        <v>7</v>
      </c>
      <c r="I19" s="550" t="str">
        <f t="shared" si="7"/>
        <v>Equipe 7</v>
      </c>
      <c r="J19" s="551"/>
      <c r="K19" s="153"/>
      <c r="L19" s="153"/>
      <c r="M19" s="153"/>
      <c r="N19" s="153"/>
      <c r="O19" s="153"/>
      <c r="P19" s="153"/>
      <c r="Q19" s="154"/>
      <c r="R19" s="154"/>
      <c r="S19" s="153"/>
    </row>
    <row r="20" spans="1:19" s="167" customFormat="1" outlineLevel="1" x14ac:dyDescent="0.25">
      <c r="A20" s="161"/>
      <c r="B20" s="161"/>
      <c r="C20" s="162">
        <f>SUM(C13:C19)</f>
        <v>0</v>
      </c>
      <c r="D20" s="162">
        <f>SUM(D13:D19)</f>
        <v>0</v>
      </c>
      <c r="E20" s="163"/>
      <c r="F20" s="164"/>
      <c r="G20" s="153"/>
      <c r="H20" s="165"/>
      <c r="I20" s="166"/>
      <c r="J20" s="166"/>
      <c r="K20" s="153"/>
      <c r="L20" s="153"/>
      <c r="M20" s="153"/>
      <c r="N20" s="153"/>
      <c r="O20" s="153"/>
      <c r="P20" s="153"/>
      <c r="Q20" s="154"/>
      <c r="R20" s="154"/>
      <c r="S20" s="153"/>
    </row>
    <row r="21" spans="1:19" ht="13.8" x14ac:dyDescent="0.25">
      <c r="A21" s="209" t="s">
        <v>463</v>
      </c>
      <c r="B21" s="210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4"/>
      <c r="R21" s="154"/>
      <c r="S21" s="153"/>
    </row>
    <row r="22" spans="1:19" ht="13.8" outlineLevel="1" thickBot="1" x14ac:dyDescent="0.3">
      <c r="A22" s="153"/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4"/>
      <c r="R22" s="154"/>
      <c r="S22" s="153"/>
    </row>
    <row r="23" spans="1:19" ht="13.8" outlineLevel="1" thickBot="1" x14ac:dyDescent="0.3">
      <c r="A23" s="155"/>
      <c r="B23" s="219" t="s">
        <v>166</v>
      </c>
      <c r="C23" s="552" t="str">
        <f>A24</f>
        <v>Equipe 1</v>
      </c>
      <c r="D23" s="553"/>
      <c r="E23" s="554" t="str">
        <f>A25</f>
        <v>Equipe 2</v>
      </c>
      <c r="F23" s="555"/>
      <c r="G23" s="552" t="str">
        <f>A26</f>
        <v>Equipe 3</v>
      </c>
      <c r="H23" s="553"/>
      <c r="I23" s="554" t="str">
        <f>A27</f>
        <v>Equipe 4</v>
      </c>
      <c r="J23" s="555"/>
      <c r="K23" s="552" t="str">
        <f>A28</f>
        <v>Equipe 5</v>
      </c>
      <c r="L23" s="553"/>
      <c r="M23" s="554" t="str">
        <f>A29</f>
        <v>Equipe 6</v>
      </c>
      <c r="N23" s="555"/>
      <c r="O23" s="552" t="str">
        <f>A30</f>
        <v>Equipe 7</v>
      </c>
      <c r="P23" s="555"/>
      <c r="Q23" s="154"/>
      <c r="R23" s="156" t="s">
        <v>167</v>
      </c>
      <c r="S23" s="157" t="s">
        <v>168</v>
      </c>
    </row>
    <row r="24" spans="1:19" outlineLevel="1" x14ac:dyDescent="0.25">
      <c r="A24" s="278" t="str">
        <f>A4</f>
        <v>Equipe 1</v>
      </c>
      <c r="B24" s="220"/>
      <c r="C24" s="216"/>
      <c r="D24" s="222"/>
      <c r="E24" s="180"/>
      <c r="F24" s="181"/>
      <c r="G24" s="242"/>
      <c r="H24" s="243"/>
      <c r="I24" s="180"/>
      <c r="J24" s="181"/>
      <c r="K24" s="242"/>
      <c r="L24" s="243"/>
      <c r="M24" s="180"/>
      <c r="N24" s="181"/>
      <c r="O24" s="242"/>
      <c r="P24" s="181"/>
      <c r="Q24" s="154"/>
      <c r="R24" s="158">
        <f>IF(C24&gt;D24,1,0)+IF(E24&gt;F24,1,0)+IF(G24&gt;H24,1,0)+IF(I24&gt;J24,1,0)+IF(K24&gt;L24,1,0)+IF(O24&gt;P24,1,0)+IF(M24&gt;N24,1,0)</f>
        <v>0</v>
      </c>
      <c r="S24" s="157">
        <f>IF(C24&lt;D24,1,0)+IF(E24&lt;F24,1,0)+IF(G24&lt;H24,1,0)+IF(I24&lt;J24,1,0)+IF(K24&lt;L24,1,0)+IF(O24&lt;P24,1,0)+IF(M24&lt;N24,1,0)</f>
        <v>0</v>
      </c>
    </row>
    <row r="25" spans="1:19" outlineLevel="1" x14ac:dyDescent="0.25">
      <c r="A25" s="279" t="str">
        <f t="shared" ref="A25:A30" si="9">A5</f>
        <v>Equipe 2</v>
      </c>
      <c r="B25" s="179"/>
      <c r="C25" s="217">
        <f>F24</f>
        <v>0</v>
      </c>
      <c r="D25" s="223">
        <f>E24</f>
        <v>0</v>
      </c>
      <c r="E25" s="175"/>
      <c r="F25" s="176"/>
      <c r="G25" s="244"/>
      <c r="H25" s="245"/>
      <c r="I25" s="173"/>
      <c r="J25" s="174"/>
      <c r="K25" s="244"/>
      <c r="L25" s="245"/>
      <c r="M25" s="173"/>
      <c r="N25" s="174"/>
      <c r="O25" s="244"/>
      <c r="P25" s="174"/>
      <c r="Q25" s="154"/>
      <c r="R25" s="158">
        <f t="shared" ref="R25:R30" si="10">IF(C25&gt;D25,1,0)+IF(E25&gt;F25,1,0)+IF(G25&gt;H25,1,0)+IF(I25&gt;J25,1,0)+IF(K25&gt;L25,1,0)+IF(O25&gt;P25,1,0)+IF(M25&gt;N25,1,0)</f>
        <v>0</v>
      </c>
      <c r="S25" s="157">
        <f t="shared" ref="S25:S30" si="11">IF(C25&lt;D25,1,0)+IF(E25&lt;F25,1,0)+IF(G25&lt;H25,1,0)+IF(I25&lt;J25,1,0)+IF(K25&lt;L25,1,0)+IF(O25&lt;P25,1,0)+IF(M25&lt;N25,1,0)</f>
        <v>0</v>
      </c>
    </row>
    <row r="26" spans="1:19" outlineLevel="1" x14ac:dyDescent="0.25">
      <c r="A26" s="279" t="str">
        <f t="shared" si="9"/>
        <v>Equipe 3</v>
      </c>
      <c r="B26" s="179"/>
      <c r="C26" s="217">
        <f>H24</f>
        <v>0</v>
      </c>
      <c r="D26" s="223">
        <f>G24</f>
        <v>0</v>
      </c>
      <c r="E26" s="171">
        <f>H25</f>
        <v>0</v>
      </c>
      <c r="F26" s="172">
        <f>G25</f>
        <v>0</v>
      </c>
      <c r="G26" s="227"/>
      <c r="H26" s="225"/>
      <c r="I26" s="173"/>
      <c r="J26" s="174"/>
      <c r="K26" s="244"/>
      <c r="L26" s="245"/>
      <c r="M26" s="173"/>
      <c r="N26" s="174"/>
      <c r="O26" s="244"/>
      <c r="P26" s="174"/>
      <c r="Q26" s="154"/>
      <c r="R26" s="158">
        <f t="shared" si="10"/>
        <v>0</v>
      </c>
      <c r="S26" s="157">
        <f t="shared" si="11"/>
        <v>0</v>
      </c>
    </row>
    <row r="27" spans="1:19" outlineLevel="1" x14ac:dyDescent="0.25">
      <c r="A27" s="279" t="str">
        <f t="shared" si="9"/>
        <v>Equipe 4</v>
      </c>
      <c r="B27" s="179"/>
      <c r="C27" s="217">
        <f>J24</f>
        <v>0</v>
      </c>
      <c r="D27" s="223">
        <f>I24</f>
        <v>0</v>
      </c>
      <c r="E27" s="171">
        <f>J25</f>
        <v>0</v>
      </c>
      <c r="F27" s="172">
        <f>I25</f>
        <v>0</v>
      </c>
      <c r="G27" s="217">
        <f>J26</f>
        <v>0</v>
      </c>
      <c r="H27" s="223">
        <f>I26</f>
        <v>0</v>
      </c>
      <c r="I27" s="169"/>
      <c r="J27" s="170"/>
      <c r="K27" s="244"/>
      <c r="L27" s="245"/>
      <c r="M27" s="173"/>
      <c r="N27" s="174"/>
      <c r="O27" s="244"/>
      <c r="P27" s="174"/>
      <c r="Q27" s="154"/>
      <c r="R27" s="158">
        <f t="shared" si="10"/>
        <v>0</v>
      </c>
      <c r="S27" s="157">
        <f t="shared" si="11"/>
        <v>0</v>
      </c>
    </row>
    <row r="28" spans="1:19" outlineLevel="1" x14ac:dyDescent="0.25">
      <c r="A28" s="279" t="str">
        <f t="shared" si="9"/>
        <v>Equipe 5</v>
      </c>
      <c r="B28" s="179"/>
      <c r="C28" s="218">
        <f>L24</f>
        <v>0</v>
      </c>
      <c r="D28" s="224">
        <f>K24</f>
        <v>0</v>
      </c>
      <c r="E28" s="171">
        <f>L25</f>
        <v>0</v>
      </c>
      <c r="F28" s="172">
        <f>K25</f>
        <v>0</v>
      </c>
      <c r="G28" s="218">
        <f>L26</f>
        <v>0</v>
      </c>
      <c r="H28" s="224">
        <f>K26</f>
        <v>0</v>
      </c>
      <c r="I28" s="171">
        <f>L27</f>
        <v>0</v>
      </c>
      <c r="J28" s="172">
        <f>K27</f>
        <v>0</v>
      </c>
      <c r="K28" s="228"/>
      <c r="L28" s="226"/>
      <c r="M28" s="173"/>
      <c r="N28" s="174"/>
      <c r="O28" s="246"/>
      <c r="P28" s="276"/>
      <c r="Q28" s="154"/>
      <c r="R28" s="158">
        <f t="shared" si="10"/>
        <v>0</v>
      </c>
      <c r="S28" s="157">
        <f t="shared" si="11"/>
        <v>0</v>
      </c>
    </row>
    <row r="29" spans="1:19" outlineLevel="1" x14ac:dyDescent="0.25">
      <c r="A29" s="279" t="str">
        <f t="shared" si="9"/>
        <v>Equipe 6</v>
      </c>
      <c r="B29" s="179"/>
      <c r="C29" s="218">
        <f>N24</f>
        <v>0</v>
      </c>
      <c r="D29" s="224">
        <f>M24</f>
        <v>0</v>
      </c>
      <c r="E29" s="171">
        <f>N25</f>
        <v>0</v>
      </c>
      <c r="F29" s="172">
        <f>M25</f>
        <v>0</v>
      </c>
      <c r="G29" s="218">
        <f>N26</f>
        <v>0</v>
      </c>
      <c r="H29" s="224">
        <f>M26</f>
        <v>0</v>
      </c>
      <c r="I29" s="171">
        <f>N27</f>
        <v>0</v>
      </c>
      <c r="J29" s="172">
        <f>M27</f>
        <v>0</v>
      </c>
      <c r="K29" s="217">
        <f>N28</f>
        <v>0</v>
      </c>
      <c r="L29" s="223">
        <f>M28</f>
        <v>0</v>
      </c>
      <c r="M29" s="177"/>
      <c r="N29" s="178"/>
      <c r="O29" s="246"/>
      <c r="P29" s="276"/>
      <c r="Q29" s="154"/>
      <c r="R29" s="158">
        <f t="shared" si="10"/>
        <v>0</v>
      </c>
      <c r="S29" s="157">
        <f t="shared" si="11"/>
        <v>0</v>
      </c>
    </row>
    <row r="30" spans="1:19" ht="13.8" outlineLevel="1" thickBot="1" x14ac:dyDescent="0.3">
      <c r="A30" s="280" t="str">
        <f t="shared" si="9"/>
        <v>Equipe 7</v>
      </c>
      <c r="B30" s="221"/>
      <c r="C30" s="182">
        <f>P24</f>
        <v>0</v>
      </c>
      <c r="D30" s="183">
        <f>O24</f>
        <v>0</v>
      </c>
      <c r="E30" s="230">
        <f>P25</f>
        <v>0</v>
      </c>
      <c r="F30" s="231">
        <f>O25</f>
        <v>0</v>
      </c>
      <c r="G30" s="182">
        <f>P26</f>
        <v>0</v>
      </c>
      <c r="H30" s="183">
        <f>O26</f>
        <v>0</v>
      </c>
      <c r="I30" s="230">
        <f>P27</f>
        <v>0</v>
      </c>
      <c r="J30" s="231">
        <f>O27</f>
        <v>0</v>
      </c>
      <c r="K30" s="182">
        <f>P28</f>
        <v>0</v>
      </c>
      <c r="L30" s="183">
        <f>O28</f>
        <v>0</v>
      </c>
      <c r="M30" s="230">
        <f>P29</f>
        <v>0</v>
      </c>
      <c r="N30" s="231">
        <f>O29</f>
        <v>0</v>
      </c>
      <c r="O30" s="229"/>
      <c r="P30" s="215"/>
      <c r="Q30" s="154"/>
      <c r="R30" s="158">
        <f t="shared" si="10"/>
        <v>0</v>
      </c>
      <c r="S30" s="157">
        <f t="shared" si="11"/>
        <v>0</v>
      </c>
    </row>
    <row r="31" spans="1:19" ht="13.8" outlineLevel="1" thickBot="1" x14ac:dyDescent="0.3">
      <c r="A31" s="168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4"/>
      <c r="R31" s="154"/>
      <c r="S31" s="153"/>
    </row>
    <row r="32" spans="1:19" ht="13.8" outlineLevel="1" thickBot="1" x14ac:dyDescent="0.3">
      <c r="A32" s="155"/>
      <c r="B32" s="232" t="s">
        <v>169</v>
      </c>
      <c r="C32" s="184" t="s">
        <v>170</v>
      </c>
      <c r="D32" s="184" t="s">
        <v>171</v>
      </c>
      <c r="E32" s="185" t="s">
        <v>172</v>
      </c>
      <c r="F32" s="186" t="s">
        <v>173</v>
      </c>
      <c r="G32" s="153"/>
      <c r="H32" s="153"/>
      <c r="I32" s="556" t="s">
        <v>174</v>
      </c>
      <c r="J32" s="557"/>
      <c r="K32" s="153"/>
      <c r="L32" s="153"/>
      <c r="M32" s="153"/>
      <c r="N32" s="153"/>
      <c r="O32" s="153"/>
      <c r="P32" s="153"/>
      <c r="Q32" s="154"/>
      <c r="R32" s="154"/>
      <c r="S32" s="153"/>
    </row>
    <row r="33" spans="1:19" outlineLevel="1" x14ac:dyDescent="0.25">
      <c r="A33" s="283" t="str">
        <f t="shared" ref="A33:A39" si="12">A24</f>
        <v>Equipe 1</v>
      </c>
      <c r="B33" s="194">
        <f t="shared" ref="B33:B39" si="13">IF(B24="A",0, IF(B24="F", (R24*2+S24*1),(R24*3+S24*2)))+B13</f>
        <v>0</v>
      </c>
      <c r="C33" s="187">
        <f>C24+E24+G24+I24+K24+M24+O24</f>
        <v>0</v>
      </c>
      <c r="D33" s="187">
        <f t="shared" ref="C33:D39" si="14">D24+F24+H24+J24+L24+N24+P24</f>
        <v>0</v>
      </c>
      <c r="E33" s="188">
        <f t="shared" ref="E33:E39" si="15">C33-D33+E13</f>
        <v>0</v>
      </c>
      <c r="F33" s="189">
        <f>RANK(G33,G33:G39)</f>
        <v>1</v>
      </c>
      <c r="G33" s="160">
        <f t="shared" ref="G33:G39" si="16">B33+E33/1000</f>
        <v>0</v>
      </c>
      <c r="H33" s="237">
        <v>1</v>
      </c>
      <c r="I33" s="467" t="str">
        <f t="shared" ref="I33:I39" si="17">IF(F$33=H33,A$33,IF(F$34=H33,A$34,IF(F$35=H33,A$35,IF(F$36=H33,A$36,IF(F$37=H33,A$37,IF(F$38=H33,A$38,A$39))))))</f>
        <v>Equipe 1</v>
      </c>
      <c r="J33" s="468"/>
      <c r="K33" s="66"/>
      <c r="L33" s="153"/>
      <c r="M33" s="153"/>
      <c r="N33" s="153"/>
      <c r="O33" s="153"/>
      <c r="P33" s="153"/>
      <c r="Q33" s="154"/>
      <c r="R33" s="154"/>
      <c r="S33" s="153"/>
    </row>
    <row r="34" spans="1:19" outlineLevel="1" x14ac:dyDescent="0.25">
      <c r="A34" s="281" t="str">
        <f t="shared" si="12"/>
        <v>Equipe 2</v>
      </c>
      <c r="B34" s="195">
        <f t="shared" si="13"/>
        <v>0</v>
      </c>
      <c r="C34" s="191">
        <f t="shared" si="14"/>
        <v>0</v>
      </c>
      <c r="D34" s="191">
        <f t="shared" si="14"/>
        <v>0</v>
      </c>
      <c r="E34" s="192">
        <f t="shared" si="15"/>
        <v>0</v>
      </c>
      <c r="F34" s="193">
        <f>RANK(G34,G33:G39)</f>
        <v>1</v>
      </c>
      <c r="G34" s="160">
        <f t="shared" si="16"/>
        <v>0</v>
      </c>
      <c r="H34" s="238">
        <v>2</v>
      </c>
      <c r="I34" s="519" t="str">
        <f t="shared" si="17"/>
        <v>Equipe 7</v>
      </c>
      <c r="J34" s="520"/>
      <c r="K34" s="66"/>
      <c r="L34" s="153"/>
      <c r="M34" s="153"/>
      <c r="N34" s="153"/>
      <c r="O34" s="153"/>
      <c r="P34" s="153"/>
      <c r="Q34" s="154"/>
      <c r="R34" s="154"/>
      <c r="S34" s="153"/>
    </row>
    <row r="35" spans="1:19" outlineLevel="1" x14ac:dyDescent="0.25">
      <c r="A35" s="281" t="str">
        <f t="shared" si="12"/>
        <v>Equipe 3</v>
      </c>
      <c r="B35" s="195">
        <f t="shared" si="13"/>
        <v>0</v>
      </c>
      <c r="C35" s="191">
        <f t="shared" si="14"/>
        <v>0</v>
      </c>
      <c r="D35" s="191">
        <f t="shared" si="14"/>
        <v>0</v>
      </c>
      <c r="E35" s="192">
        <f t="shared" si="15"/>
        <v>0</v>
      </c>
      <c r="F35" s="193">
        <f>RANK(G35,G33:G39)</f>
        <v>1</v>
      </c>
      <c r="G35" s="160">
        <f t="shared" si="16"/>
        <v>0</v>
      </c>
      <c r="H35" s="238">
        <v>3</v>
      </c>
      <c r="I35" s="519" t="str">
        <f t="shared" si="17"/>
        <v>Equipe 7</v>
      </c>
      <c r="J35" s="520"/>
      <c r="K35" s="66"/>
      <c r="L35" s="153"/>
      <c r="M35" s="153"/>
      <c r="N35" s="153"/>
      <c r="O35" s="153"/>
      <c r="P35" s="153"/>
      <c r="Q35" s="154"/>
      <c r="R35" s="154"/>
      <c r="S35" s="153"/>
    </row>
    <row r="36" spans="1:19" outlineLevel="1" x14ac:dyDescent="0.25">
      <c r="A36" s="281" t="str">
        <f t="shared" si="12"/>
        <v>Equipe 4</v>
      </c>
      <c r="B36" s="195">
        <f t="shared" si="13"/>
        <v>0</v>
      </c>
      <c r="C36" s="191">
        <f t="shared" si="14"/>
        <v>0</v>
      </c>
      <c r="D36" s="191">
        <f t="shared" si="14"/>
        <v>0</v>
      </c>
      <c r="E36" s="192">
        <f t="shared" si="15"/>
        <v>0</v>
      </c>
      <c r="F36" s="193">
        <f>RANK(G36,G33:G39)</f>
        <v>1</v>
      </c>
      <c r="G36" s="160">
        <f t="shared" si="16"/>
        <v>0</v>
      </c>
      <c r="H36" s="239">
        <v>4</v>
      </c>
      <c r="I36" s="521" t="str">
        <f t="shared" si="17"/>
        <v>Equipe 7</v>
      </c>
      <c r="J36" s="522"/>
      <c r="K36" s="45"/>
      <c r="L36" s="153"/>
      <c r="M36" s="153"/>
      <c r="N36" s="153"/>
      <c r="O36" s="153"/>
      <c r="P36" s="153"/>
      <c r="Q36" s="154"/>
      <c r="R36" s="154"/>
      <c r="S36" s="153"/>
    </row>
    <row r="37" spans="1:19" outlineLevel="1" x14ac:dyDescent="0.25">
      <c r="A37" s="281" t="str">
        <f t="shared" si="12"/>
        <v>Equipe 5</v>
      </c>
      <c r="B37" s="195">
        <f t="shared" si="13"/>
        <v>0</v>
      </c>
      <c r="C37" s="191">
        <f t="shared" si="14"/>
        <v>0</v>
      </c>
      <c r="D37" s="191">
        <f t="shared" si="14"/>
        <v>0</v>
      </c>
      <c r="E37" s="192">
        <f t="shared" si="15"/>
        <v>0</v>
      </c>
      <c r="F37" s="193">
        <f>RANK(G37,G33:G39)</f>
        <v>1</v>
      </c>
      <c r="G37" s="160">
        <f t="shared" si="16"/>
        <v>0</v>
      </c>
      <c r="H37" s="239">
        <v>5</v>
      </c>
      <c r="I37" s="521" t="str">
        <f t="shared" si="17"/>
        <v>Equipe 7</v>
      </c>
      <c r="J37" s="522"/>
      <c r="K37" s="45"/>
      <c r="L37" s="153"/>
      <c r="M37" s="153"/>
      <c r="N37" s="153"/>
      <c r="O37" s="153"/>
      <c r="P37" s="153"/>
      <c r="Q37" s="154"/>
      <c r="R37" s="154"/>
      <c r="S37" s="153"/>
    </row>
    <row r="38" spans="1:19" outlineLevel="1" x14ac:dyDescent="0.25">
      <c r="A38" s="281" t="str">
        <f t="shared" si="12"/>
        <v>Equipe 6</v>
      </c>
      <c r="B38" s="195">
        <f t="shared" si="13"/>
        <v>0</v>
      </c>
      <c r="C38" s="191">
        <f t="shared" si="14"/>
        <v>0</v>
      </c>
      <c r="D38" s="191">
        <f t="shared" si="14"/>
        <v>0</v>
      </c>
      <c r="E38" s="192">
        <f t="shared" si="15"/>
        <v>0</v>
      </c>
      <c r="F38" s="193">
        <f>RANK(G38,G33:G39)</f>
        <v>1</v>
      </c>
      <c r="G38" s="160">
        <f t="shared" si="16"/>
        <v>0</v>
      </c>
      <c r="H38" s="240">
        <v>6</v>
      </c>
      <c r="I38" s="548" t="str">
        <f t="shared" si="17"/>
        <v>Equipe 7</v>
      </c>
      <c r="J38" s="549"/>
      <c r="K38" s="153"/>
      <c r="L38" s="153"/>
      <c r="M38" s="153"/>
      <c r="N38" s="153"/>
      <c r="O38" s="153"/>
      <c r="P38" s="153"/>
      <c r="Q38" s="154"/>
      <c r="R38" s="154"/>
      <c r="S38" s="153"/>
    </row>
    <row r="39" spans="1:19" ht="13.8" outlineLevel="1" thickBot="1" x14ac:dyDescent="0.3">
      <c r="A39" s="282" t="str">
        <f t="shared" si="12"/>
        <v>Equipe 7</v>
      </c>
      <c r="B39" s="233">
        <f t="shared" si="13"/>
        <v>0</v>
      </c>
      <c r="C39" s="234">
        <f t="shared" si="14"/>
        <v>0</v>
      </c>
      <c r="D39" s="234">
        <f t="shared" si="14"/>
        <v>0</v>
      </c>
      <c r="E39" s="235">
        <f t="shared" si="15"/>
        <v>0</v>
      </c>
      <c r="F39" s="236">
        <f>RANK(G39,G33:G39)</f>
        <v>1</v>
      </c>
      <c r="G39" s="160">
        <f t="shared" si="16"/>
        <v>0</v>
      </c>
      <c r="H39" s="241">
        <v>7</v>
      </c>
      <c r="I39" s="550" t="str">
        <f t="shared" si="17"/>
        <v>Equipe 7</v>
      </c>
      <c r="J39" s="551"/>
      <c r="K39" s="153"/>
      <c r="L39" s="153"/>
      <c r="M39" s="153"/>
      <c r="N39" s="153"/>
      <c r="O39" s="153"/>
      <c r="P39" s="153"/>
      <c r="Q39" s="154"/>
      <c r="R39" s="154"/>
      <c r="S39" s="153"/>
    </row>
    <row r="40" spans="1:19" s="167" customFormat="1" outlineLevel="1" x14ac:dyDescent="0.25">
      <c r="A40" s="164"/>
      <c r="B40" s="164"/>
      <c r="C40" s="162">
        <f>SUM(C33:C39)</f>
        <v>0</v>
      </c>
      <c r="D40" s="162">
        <f>SUM(D33:D39)</f>
        <v>0</v>
      </c>
      <c r="E40" s="163"/>
      <c r="F40" s="164"/>
      <c r="G40" s="153"/>
      <c r="H40" s="165"/>
      <c r="I40" s="166"/>
      <c r="J40" s="166"/>
      <c r="K40" s="153"/>
      <c r="L40" s="153"/>
      <c r="M40" s="153"/>
      <c r="N40" s="153"/>
      <c r="O40" s="153"/>
      <c r="P40" s="153"/>
      <c r="Q40" s="154"/>
      <c r="R40" s="154"/>
      <c r="S40" s="153"/>
    </row>
  </sheetData>
  <mergeCells count="30">
    <mergeCell ref="I16:J16"/>
    <mergeCell ref="C3:D3"/>
    <mergeCell ref="E3:F3"/>
    <mergeCell ref="G3:H3"/>
    <mergeCell ref="I3:J3"/>
    <mergeCell ref="O3:P3"/>
    <mergeCell ref="I12:J12"/>
    <mergeCell ref="I13:J13"/>
    <mergeCell ref="I14:J14"/>
    <mergeCell ref="I15:J15"/>
    <mergeCell ref="K3:L3"/>
    <mergeCell ref="M3:N3"/>
    <mergeCell ref="I34:J34"/>
    <mergeCell ref="I17:J17"/>
    <mergeCell ref="I18:J18"/>
    <mergeCell ref="I19:J19"/>
    <mergeCell ref="C23:D23"/>
    <mergeCell ref="E23:F23"/>
    <mergeCell ref="G23:H23"/>
    <mergeCell ref="I23:J23"/>
    <mergeCell ref="K23:L23"/>
    <mergeCell ref="M23:N23"/>
    <mergeCell ref="O23:P23"/>
    <mergeCell ref="I32:J32"/>
    <mergeCell ref="I33:J33"/>
    <mergeCell ref="I35:J35"/>
    <mergeCell ref="I36:J36"/>
    <mergeCell ref="I37:J37"/>
    <mergeCell ref="I38:J38"/>
    <mergeCell ref="I39:J39"/>
  </mergeCells>
  <dataValidations count="1">
    <dataValidation type="list" allowBlank="1" showInputMessage="1" showErrorMessage="1" sqref="B4:B10 IX4:IX10 ST4:ST10 ACP4:ACP10 AML4:AML10 AWH4:AWH10 BGD4:BGD10 BPZ4:BPZ10 BZV4:BZV10 CJR4:CJR10 CTN4:CTN10 DDJ4:DDJ10 DNF4:DNF10 DXB4:DXB10 EGX4:EGX10 EQT4:EQT10 FAP4:FAP10 FKL4:FKL10 FUH4:FUH10 GED4:GED10 GNZ4:GNZ10 GXV4:GXV10 HHR4:HHR10 HRN4:HRN10 IBJ4:IBJ10 ILF4:ILF10 IVB4:IVB10 JEX4:JEX10 JOT4:JOT10 JYP4:JYP10 KIL4:KIL10 KSH4:KSH10 LCD4:LCD10 LLZ4:LLZ10 LVV4:LVV10 MFR4:MFR10 MPN4:MPN10 MZJ4:MZJ10 NJF4:NJF10 NTB4:NTB10 OCX4:OCX10 OMT4:OMT10 OWP4:OWP10 PGL4:PGL10 PQH4:PQH10 QAD4:QAD10 QJZ4:QJZ10 QTV4:QTV10 RDR4:RDR10 RNN4:RNN10 RXJ4:RXJ10 SHF4:SHF10 SRB4:SRB10 TAX4:TAX10 TKT4:TKT10 TUP4:TUP10 UEL4:UEL10 UOH4:UOH10 UYD4:UYD10 VHZ4:VHZ10 VRV4:VRV10 WBR4:WBR10 WLN4:WLN10 WVJ4:WVJ10 B24:B30 IX24:IX30 ST24:ST30 ACP24:ACP30 AML24:AML30 AWH24:AWH30 BGD24:BGD30 BPZ24:BPZ30 BZV24:BZV30 CJR24:CJR30 CTN24:CTN30 DDJ24:DDJ30 DNF24:DNF30 DXB24:DXB30 EGX24:EGX30 EQT24:EQT30 FAP24:FAP30 FKL24:FKL30 FUH24:FUH30 GED24:GED30 GNZ24:GNZ30 GXV24:GXV30 HHR24:HHR30 HRN24:HRN30 IBJ24:IBJ30 ILF24:ILF30 IVB24:IVB30 JEX24:JEX30 JOT24:JOT30 JYP24:JYP30 KIL24:KIL30 KSH24:KSH30 LCD24:LCD30 LLZ24:LLZ30 LVV24:LVV30 MFR24:MFR30 MPN24:MPN30 MZJ24:MZJ30 NJF24:NJF30 NTB24:NTB30 OCX24:OCX30 OMT24:OMT30 OWP24:OWP30 PGL24:PGL30 PQH24:PQH30 QAD24:QAD30 QJZ24:QJZ30 QTV24:QTV30 RDR24:RDR30 RNN24:RNN30 RXJ24:RXJ30 SHF24:SHF30 SRB24:SRB30 TAX24:TAX30 TKT24:TKT30 TUP24:TUP30 UEL24:UEL30 UOH24:UOH30 UYD24:UYD30 VHZ24:VHZ30 VRV24:VRV30 WBR24:WBR30 WLN24:WLN30 WVJ24:WVJ30">
      <formula1>"A,F"</formula1>
    </dataValidation>
  </dataValidations>
  <pageMargins left="0.7" right="0.7" top="0.75" bottom="0.75" header="0.3" footer="0.3"/>
  <pageSetup paperSize="9" scale="65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12</vt:i4>
      </vt:variant>
    </vt:vector>
  </HeadingPairs>
  <TitlesOfParts>
    <vt:vector size="25" baseType="lpstr">
      <vt:lpstr>club-ville</vt:lpstr>
      <vt:lpstr>Planning à 5</vt:lpstr>
      <vt:lpstr>Résultats à 5</vt:lpstr>
      <vt:lpstr>EDJ à 5</vt:lpstr>
      <vt:lpstr>Planning à 6</vt:lpstr>
      <vt:lpstr>Résultats à 6</vt:lpstr>
      <vt:lpstr>EDJ à 6</vt:lpstr>
      <vt:lpstr>Planning à 7</vt:lpstr>
      <vt:lpstr>Résultats à 7</vt:lpstr>
      <vt:lpstr>EDJ à 7</vt:lpstr>
      <vt:lpstr>Planning à 4+4</vt:lpstr>
      <vt:lpstr>Résultats à 4+4</vt:lpstr>
      <vt:lpstr>EDJ à 4+4</vt:lpstr>
      <vt:lpstr>'EDJ à 4+4'!Zone_d_impression</vt:lpstr>
      <vt:lpstr>'EDJ à 5'!Zone_d_impression</vt:lpstr>
      <vt:lpstr>'EDJ à 6'!Zone_d_impression</vt:lpstr>
      <vt:lpstr>'EDJ à 7'!Zone_d_impression</vt:lpstr>
      <vt:lpstr>'Planning à 4+4'!Zone_d_impression</vt:lpstr>
      <vt:lpstr>'Planning à 5'!Zone_d_impression</vt:lpstr>
      <vt:lpstr>'Planning à 6'!Zone_d_impression</vt:lpstr>
      <vt:lpstr>'Planning à 7'!Zone_d_impression</vt:lpstr>
      <vt:lpstr>'Résultats à 4+4'!Zone_d_impression</vt:lpstr>
      <vt:lpstr>'Résultats à 5'!Zone_d_impression</vt:lpstr>
      <vt:lpstr>'Résultats à 6'!Zone_d_impression</vt:lpstr>
      <vt:lpstr>'Résultats à 7'!Zone_d_impression</vt:lpstr>
    </vt:vector>
  </TitlesOfParts>
  <Company>European Aeronautic Defense and Space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FFDF</dc:creator>
  <cp:lastModifiedBy>FFDF</cp:lastModifiedBy>
  <cp:lastPrinted>2015-11-04T11:01:52Z</cp:lastPrinted>
  <dcterms:created xsi:type="dcterms:W3CDTF">2005-09-27T13:15:19Z</dcterms:created>
  <dcterms:modified xsi:type="dcterms:W3CDTF">2015-11-10T13:18:13Z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789187703</vt:i4>
  </property>
  <property fmtid="{D5CDD505-2E9C-101B-9397-08002B2CF9AE}" pid="3" name="_EmailSubject">
    <vt:lpwstr>Retour Division R MED</vt:lpwstr>
  </property>
  <property fmtid="{D5CDD505-2E9C-101B-9397-08002B2CF9AE}" pid="4" name="_AuthorEmail">
    <vt:lpwstr>ffdf@free.fr</vt:lpwstr>
  </property>
  <property fmtid="{D5CDD505-2E9C-101B-9397-08002B2CF9AE}" pid="5" name="_AuthorEmailDisplayName">
    <vt:lpwstr>Fédération Flying Disc France</vt:lpwstr>
  </property>
  <property fmtid="{D5CDD505-2E9C-101B-9397-08002B2CF9AE}" pid="6" name="_PreviousAdHocReviewCycleID">
    <vt:i4>789187703</vt:i4>
  </property>
  <property fmtid="{D5CDD505-2E9C-101B-9397-08002B2CF9AE}" pid="7" name="_ReviewingToolsShownOnce">
    <vt:lpwstr/>
  </property>
</Properties>
</file>