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1796" windowHeight="9732" tabRatio="810" activeTab="1"/>
  </bookViews>
  <sheets>
    <sheet name="club-ville" sheetId="4" r:id="rId1"/>
    <sheet name="Planning à 5" sheetId="8" r:id="rId2"/>
    <sheet name="Résultats à 5" sheetId="9" r:id="rId3"/>
    <sheet name="Planning à 6" sheetId="1" r:id="rId4"/>
    <sheet name="Résultats à 6" sheetId="2" r:id="rId5"/>
    <sheet name="Planning à 7" sheetId="5" r:id="rId6"/>
    <sheet name="Résultats à 7" sheetId="6" r:id="rId7"/>
    <sheet name="Planning à 8" sheetId="11" r:id="rId8"/>
    <sheet name="Résultats à 8" sheetId="12" r:id="rId9"/>
  </sheets>
  <externalReferences>
    <externalReference r:id="rId10"/>
  </externalReferences>
  <definedNames>
    <definedName name="_xlnm._FilterDatabase" localSheetId="0" hidden="1">'club-ville'!$A$1:$C$229</definedName>
    <definedName name="EDJ_D1" localSheetId="5">#REF!</definedName>
    <definedName name="EDJ_D1" localSheetId="7">#REF!</definedName>
    <definedName name="EDJ_D1" localSheetId="6">#REF!</definedName>
    <definedName name="EDJ_D1" localSheetId="8">#REF!</definedName>
    <definedName name="EDJ_D1">#REF!</definedName>
    <definedName name="edj_dr1m" localSheetId="5">#REF!</definedName>
    <definedName name="edj_dr1m" localSheetId="7">#REF!</definedName>
    <definedName name="edj_dr1m" localSheetId="6">#REF!</definedName>
    <definedName name="edj_dr1m" localSheetId="8">#REF!</definedName>
    <definedName name="edj_dr1m">#REF!</definedName>
    <definedName name="EDJ_DRA_Retour" localSheetId="5">#REF!,#REF!,#REF!</definedName>
    <definedName name="EDJ_DRA_Retour" localSheetId="7">#REF!,#REF!,#REF!</definedName>
    <definedName name="EDJ_DRA_Retour" localSheetId="2">#REF!,#REF!,#REF!</definedName>
    <definedName name="EDJ_DRA_Retour" localSheetId="4">#REF!,#REF!,#REF!</definedName>
    <definedName name="EDJ_DRA_Retour" localSheetId="6">#REF!,#REF!,#REF!</definedName>
    <definedName name="EDJ_DRA_Retour" localSheetId="8">#REF!,#REF!,#REF!</definedName>
    <definedName name="EDJ_DRA_Retour">#REF!,#REF!,#REF!</definedName>
    <definedName name="Eq_D1" localSheetId="5">#REF!</definedName>
    <definedName name="Eq_D1" localSheetId="7">#REF!</definedName>
    <definedName name="Eq_D1" localSheetId="2">#REF!</definedName>
    <definedName name="Eq_D1" localSheetId="4">#REF!</definedName>
    <definedName name="Eq_D1" localSheetId="6">#REF!</definedName>
    <definedName name="Eq_D1" localSheetId="8">#REF!</definedName>
    <definedName name="Eq_D1">#REF!</definedName>
    <definedName name="EQUIP" localSheetId="5">'[1]U13 Open'!#REF!</definedName>
    <definedName name="EQUIP" localSheetId="7">'[1]U13 Open'!#REF!</definedName>
    <definedName name="EQUIP" localSheetId="6">'[1]U13 Open'!#REF!</definedName>
    <definedName name="EQUIP" localSheetId="8">#REF!</definedName>
    <definedName name="EQUIP">'[1]U13 Open'!#REF!</definedName>
    <definedName name="ts" localSheetId="8">#REF!</definedName>
    <definedName name="_xlnm.Print_Area" localSheetId="1">'Planning à 5'!$A$1:$J$26</definedName>
    <definedName name="_xlnm.Print_Area" localSheetId="3">'Planning à 6'!$A$1:$J$25</definedName>
    <definedName name="_xlnm.Print_Area" localSheetId="5">'Planning à 7'!$A$1:$J$32</definedName>
    <definedName name="_xlnm.Print_Area" localSheetId="7">'Planning à 8'!$A$1:$J$64</definedName>
    <definedName name="_xlnm.Print_Area" localSheetId="2">'Résultats à 5'!$A$2:$N$17</definedName>
    <definedName name="_xlnm.Print_Area" localSheetId="4">'Résultats à 6'!$A$2:$P$19</definedName>
    <definedName name="_xlnm.Print_Area" localSheetId="6">'Résultats à 7'!$A$2:$R$20</definedName>
    <definedName name="_xlnm.Print_Area" localSheetId="8">'Résultats à 8'!$A$2:$T$22</definedName>
  </definedNames>
  <calcPr calcId="145621"/>
</workbook>
</file>

<file path=xl/calcChain.xml><?xml version="1.0" encoding="utf-8"?>
<calcChain xmlns="http://schemas.openxmlformats.org/spreadsheetml/2006/main">
  <c r="C26" i="5" l="1"/>
  <c r="E26" i="5"/>
  <c r="E28" i="5"/>
  <c r="E9" i="5"/>
  <c r="C7" i="5"/>
  <c r="E30" i="5"/>
  <c r="C30" i="5"/>
  <c r="C28" i="5"/>
  <c r="C24" i="5"/>
  <c r="E22" i="5"/>
  <c r="C22" i="5"/>
  <c r="E20" i="5"/>
  <c r="E15" i="5"/>
  <c r="E13" i="5"/>
  <c r="C15" i="5"/>
  <c r="E11" i="5"/>
  <c r="C11" i="5"/>
  <c r="C9" i="5"/>
  <c r="I42" i="11"/>
  <c r="J42" i="11"/>
  <c r="I41" i="11"/>
  <c r="J41" i="11"/>
  <c r="I40" i="11"/>
  <c r="J40" i="11"/>
  <c r="I39" i="11"/>
  <c r="J39" i="11"/>
  <c r="I38" i="11"/>
  <c r="J38" i="11"/>
  <c r="I37" i="11"/>
  <c r="J37" i="11"/>
  <c r="I36" i="11"/>
  <c r="J36" i="11"/>
  <c r="I35" i="11"/>
  <c r="J35" i="11"/>
  <c r="J5" i="11"/>
  <c r="J6" i="11"/>
  <c r="J7" i="11"/>
  <c r="J8" i="11"/>
  <c r="J9" i="11"/>
  <c r="J10" i="11"/>
  <c r="J4" i="11"/>
  <c r="J3" i="11"/>
  <c r="C39" i="12"/>
  <c r="C38" i="12"/>
  <c r="C62" i="11" s="1"/>
  <c r="C37" i="12"/>
  <c r="C36" i="12"/>
  <c r="C35" i="12"/>
  <c r="C34" i="12"/>
  <c r="C33" i="12"/>
  <c r="C32" i="12"/>
  <c r="I28" i="12"/>
  <c r="H28" i="12"/>
  <c r="E58" i="11" s="1"/>
  <c r="C56" i="11" s="1"/>
  <c r="G28" i="12"/>
  <c r="D58" i="11" s="1"/>
  <c r="F28" i="12"/>
  <c r="E28" i="12"/>
  <c r="D28" i="12"/>
  <c r="C28" i="12"/>
  <c r="B28" i="12"/>
  <c r="I20" i="12"/>
  <c r="I25" i="12"/>
  <c r="I19" i="12"/>
  <c r="H25" i="12"/>
  <c r="I21" i="12"/>
  <c r="G25" i="12"/>
  <c r="I18" i="12"/>
  <c r="F25" i="12"/>
  <c r="I16" i="12"/>
  <c r="E25" i="12"/>
  <c r="I15" i="12"/>
  <c r="D25" i="12"/>
  <c r="I17" i="12"/>
  <c r="C25" i="12"/>
  <c r="I14" i="12"/>
  <c r="B25" i="12"/>
  <c r="D14" i="12"/>
  <c r="D5" i="12"/>
  <c r="D15" i="12"/>
  <c r="D6" i="12"/>
  <c r="F6" i="12"/>
  <c r="D16" i="12"/>
  <c r="D7" i="12"/>
  <c r="F7" i="12"/>
  <c r="H7" i="12"/>
  <c r="D17" i="12"/>
  <c r="D8" i="12"/>
  <c r="F8" i="12"/>
  <c r="H8" i="12"/>
  <c r="J8" i="12"/>
  <c r="D18" i="12"/>
  <c r="D9" i="12"/>
  <c r="F9" i="12"/>
  <c r="H9" i="12"/>
  <c r="J9" i="12"/>
  <c r="L9" i="12"/>
  <c r="D19" i="12"/>
  <c r="D10" i="12"/>
  <c r="F10" i="12"/>
  <c r="H10" i="12"/>
  <c r="J10" i="12"/>
  <c r="L10" i="12"/>
  <c r="N10" i="12"/>
  <c r="D20" i="12"/>
  <c r="D11" i="12"/>
  <c r="F11" i="12"/>
  <c r="H11" i="12"/>
  <c r="J11" i="12"/>
  <c r="L11" i="12"/>
  <c r="N11" i="12"/>
  <c r="P11" i="12"/>
  <c r="D21" i="12"/>
  <c r="D22" i="12"/>
  <c r="C14" i="12"/>
  <c r="C5" i="12"/>
  <c r="C15" i="12"/>
  <c r="C6" i="12"/>
  <c r="E6" i="12"/>
  <c r="C16" i="12"/>
  <c r="C7" i="12"/>
  <c r="E7" i="12"/>
  <c r="G7" i="12"/>
  <c r="C17" i="12"/>
  <c r="C8" i="12"/>
  <c r="E8" i="12"/>
  <c r="G8" i="12"/>
  <c r="I8" i="12"/>
  <c r="C18" i="12"/>
  <c r="C9" i="12"/>
  <c r="E9" i="12"/>
  <c r="G9" i="12"/>
  <c r="I9" i="12"/>
  <c r="K9" i="12"/>
  <c r="C19" i="12"/>
  <c r="C10" i="12"/>
  <c r="E10" i="12"/>
  <c r="G10" i="12"/>
  <c r="I10" i="12"/>
  <c r="K10" i="12"/>
  <c r="M10" i="12"/>
  <c r="C20" i="12"/>
  <c r="C11" i="12"/>
  <c r="E11" i="12"/>
  <c r="G11" i="12"/>
  <c r="I11" i="12"/>
  <c r="K11" i="12"/>
  <c r="M11" i="12"/>
  <c r="O11" i="12"/>
  <c r="C21" i="12"/>
  <c r="C22" i="12"/>
  <c r="A11" i="12"/>
  <c r="A21" i="12"/>
  <c r="K21" i="12"/>
  <c r="S11" i="12"/>
  <c r="T11" i="12"/>
  <c r="B21" i="12"/>
  <c r="E21" i="12"/>
  <c r="G21" i="12"/>
  <c r="S4" i="12"/>
  <c r="T4" i="12"/>
  <c r="B14" i="12"/>
  <c r="E14" i="12"/>
  <c r="G14" i="12"/>
  <c r="S5" i="12"/>
  <c r="T5" i="12"/>
  <c r="B15" i="12"/>
  <c r="E15" i="12"/>
  <c r="G15" i="12"/>
  <c r="S6" i="12"/>
  <c r="T6" i="12"/>
  <c r="B16" i="12"/>
  <c r="E16" i="12"/>
  <c r="G16" i="12"/>
  <c r="S7" i="12"/>
  <c r="T7" i="12"/>
  <c r="B17" i="12"/>
  <c r="E17" i="12"/>
  <c r="G17" i="12"/>
  <c r="S8" i="12"/>
  <c r="T8" i="12"/>
  <c r="B18" i="12"/>
  <c r="E18" i="12"/>
  <c r="G18" i="12"/>
  <c r="S9" i="12"/>
  <c r="T9" i="12"/>
  <c r="B19" i="12"/>
  <c r="E19" i="12"/>
  <c r="G19" i="12"/>
  <c r="S10" i="12"/>
  <c r="T10" i="12"/>
  <c r="B20" i="12"/>
  <c r="E20" i="12"/>
  <c r="G20" i="12"/>
  <c r="F21" i="12"/>
  <c r="A10" i="12"/>
  <c r="A20" i="12"/>
  <c r="K20" i="12"/>
  <c r="F20" i="12"/>
  <c r="A9" i="12"/>
  <c r="A19" i="12"/>
  <c r="K19" i="12"/>
  <c r="F19" i="12"/>
  <c r="A8" i="12"/>
  <c r="A18" i="12"/>
  <c r="K18" i="12"/>
  <c r="F18" i="12"/>
  <c r="A7" i="12"/>
  <c r="A17" i="12"/>
  <c r="K17" i="12"/>
  <c r="F17" i="12"/>
  <c r="A6" i="12"/>
  <c r="A16" i="12"/>
  <c r="K16" i="12"/>
  <c r="F16" i="12"/>
  <c r="A5" i="12"/>
  <c r="A15" i="12"/>
  <c r="K15" i="12"/>
  <c r="F15" i="12"/>
  <c r="A4" i="12"/>
  <c r="A14" i="12"/>
  <c r="K14" i="12"/>
  <c r="F14" i="12"/>
  <c r="Q3" i="12"/>
  <c r="O3" i="12"/>
  <c r="M3" i="12"/>
  <c r="K3" i="12"/>
  <c r="I3" i="12"/>
  <c r="G3" i="12"/>
  <c r="E3" i="12"/>
  <c r="C3" i="12"/>
  <c r="E62" i="11"/>
  <c r="F61" i="11"/>
  <c r="E61" i="11"/>
  <c r="D61" i="11"/>
  <c r="C61" i="11"/>
  <c r="E59" i="11"/>
  <c r="C59" i="11"/>
  <c r="F58" i="11"/>
  <c r="C58" i="11"/>
  <c r="E56" i="11"/>
  <c r="F55" i="11"/>
  <c r="E55" i="11"/>
  <c r="E53" i="11" s="1"/>
  <c r="D55" i="11"/>
  <c r="C55" i="11"/>
  <c r="C53" i="11"/>
  <c r="F52" i="11"/>
  <c r="E52" i="11"/>
  <c r="D52" i="11"/>
  <c r="C52" i="11"/>
  <c r="E47" i="11"/>
  <c r="C47" i="11"/>
  <c r="F46" i="11"/>
  <c r="E46" i="11"/>
  <c r="D46" i="11"/>
  <c r="C46" i="11"/>
  <c r="E45" i="11"/>
  <c r="C45" i="11"/>
  <c r="F44" i="11"/>
  <c r="E44" i="11"/>
  <c r="D44" i="11"/>
  <c r="C44" i="11"/>
  <c r="E43" i="11"/>
  <c r="C43" i="11"/>
  <c r="F42" i="11"/>
  <c r="E42" i="11"/>
  <c r="D42" i="11"/>
  <c r="C42" i="11"/>
  <c r="E41" i="11"/>
  <c r="C41" i="11"/>
  <c r="F40" i="11"/>
  <c r="E40" i="11"/>
  <c r="D40" i="11"/>
  <c r="C40" i="11"/>
  <c r="E39" i="11"/>
  <c r="C39" i="11"/>
  <c r="F38" i="11"/>
  <c r="E38" i="11"/>
  <c r="D38" i="11"/>
  <c r="C38" i="11"/>
  <c r="E28" i="11"/>
  <c r="C28" i="11"/>
  <c r="F27" i="11"/>
  <c r="E27" i="11"/>
  <c r="D27" i="11"/>
  <c r="C27" i="11"/>
  <c r="E26" i="11"/>
  <c r="C26" i="11"/>
  <c r="F25" i="11"/>
  <c r="E25" i="11"/>
  <c r="D25" i="11"/>
  <c r="C25" i="11"/>
  <c r="E24" i="11"/>
  <c r="C24" i="11"/>
  <c r="F23" i="11"/>
  <c r="E23" i="11"/>
  <c r="D23" i="11"/>
  <c r="C23" i="11"/>
  <c r="E22" i="11"/>
  <c r="C22" i="11"/>
  <c r="F21" i="11"/>
  <c r="E21" i="11"/>
  <c r="D21" i="11"/>
  <c r="C21" i="11"/>
  <c r="E20" i="11"/>
  <c r="C20" i="11"/>
  <c r="F19" i="11"/>
  <c r="E19" i="11"/>
  <c r="D19" i="11"/>
  <c r="C19" i="11"/>
  <c r="E13" i="11"/>
  <c r="C13" i="11"/>
  <c r="F12" i="11"/>
  <c r="E12" i="11"/>
  <c r="D12" i="11"/>
  <c r="C12" i="11"/>
  <c r="E11" i="11"/>
  <c r="C11" i="11"/>
  <c r="F10" i="11"/>
  <c r="E10" i="11"/>
  <c r="D10" i="11"/>
  <c r="C10" i="11"/>
  <c r="E9" i="11"/>
  <c r="C9" i="11"/>
  <c r="F8" i="11"/>
  <c r="E8" i="11"/>
  <c r="D8" i="11"/>
  <c r="C8" i="11"/>
  <c r="E7" i="11"/>
  <c r="C7" i="11"/>
  <c r="F6" i="11"/>
  <c r="E6" i="11"/>
  <c r="D6" i="11"/>
  <c r="C6" i="11"/>
  <c r="I19" i="6"/>
  <c r="I18" i="6"/>
  <c r="I17" i="6"/>
  <c r="I16" i="6"/>
  <c r="I15" i="6"/>
  <c r="I14" i="6"/>
  <c r="I13" i="6"/>
  <c r="J5" i="5"/>
  <c r="J6" i="5"/>
  <c r="J7" i="5"/>
  <c r="J8" i="5"/>
  <c r="J9" i="5"/>
  <c r="J4" i="5"/>
  <c r="J3" i="5"/>
  <c r="I16" i="9"/>
  <c r="I15" i="9"/>
  <c r="I14" i="9"/>
  <c r="I13" i="9"/>
  <c r="I12" i="9"/>
  <c r="D12" i="9"/>
  <c r="D6" i="9"/>
  <c r="D13" i="9"/>
  <c r="D7" i="9"/>
  <c r="F7" i="9"/>
  <c r="D14" i="9"/>
  <c r="D8" i="9"/>
  <c r="F8" i="9"/>
  <c r="H8" i="9"/>
  <c r="D15" i="9"/>
  <c r="D9" i="9"/>
  <c r="F9" i="9"/>
  <c r="H9" i="9"/>
  <c r="J9" i="9"/>
  <c r="D16" i="9"/>
  <c r="D17" i="9"/>
  <c r="C12" i="9"/>
  <c r="C6" i="9"/>
  <c r="C13" i="9"/>
  <c r="C7" i="9"/>
  <c r="E7" i="9"/>
  <c r="C14" i="9"/>
  <c r="C8" i="9"/>
  <c r="E8" i="9"/>
  <c r="G8" i="9"/>
  <c r="C15" i="9"/>
  <c r="C9" i="9"/>
  <c r="E9" i="9"/>
  <c r="G9" i="9"/>
  <c r="I9" i="9"/>
  <c r="C16" i="9"/>
  <c r="C17" i="9"/>
  <c r="A9" i="9"/>
  <c r="A16" i="9"/>
  <c r="K16" i="9"/>
  <c r="M9" i="9"/>
  <c r="N9" i="9"/>
  <c r="B16" i="9"/>
  <c r="E16" i="9"/>
  <c r="G16" i="9"/>
  <c r="M5" i="9"/>
  <c r="N5" i="9"/>
  <c r="B12" i="9"/>
  <c r="E12" i="9"/>
  <c r="G12" i="9"/>
  <c r="M6" i="9"/>
  <c r="N6" i="9"/>
  <c r="B13" i="9"/>
  <c r="E13" i="9"/>
  <c r="G13" i="9"/>
  <c r="M7" i="9"/>
  <c r="N7" i="9"/>
  <c r="B14" i="9"/>
  <c r="E14" i="9"/>
  <c r="G14" i="9"/>
  <c r="M8" i="9"/>
  <c r="N8" i="9"/>
  <c r="B15" i="9"/>
  <c r="E15" i="9"/>
  <c r="G15" i="9"/>
  <c r="F16" i="9"/>
  <c r="A8" i="9"/>
  <c r="A15" i="9"/>
  <c r="K15" i="9"/>
  <c r="F15" i="9"/>
  <c r="A7" i="9"/>
  <c r="A14" i="9"/>
  <c r="K14" i="9"/>
  <c r="F14" i="9"/>
  <c r="A6" i="9"/>
  <c r="A13" i="9"/>
  <c r="K13" i="9"/>
  <c r="F13" i="9"/>
  <c r="A5" i="9"/>
  <c r="A12" i="9"/>
  <c r="K12" i="9"/>
  <c r="F12" i="9"/>
  <c r="K4" i="9"/>
  <c r="I4" i="9"/>
  <c r="G4" i="9"/>
  <c r="E4" i="9"/>
  <c r="C4" i="9"/>
  <c r="E22" i="8"/>
  <c r="C22" i="8"/>
  <c r="F21" i="8"/>
  <c r="E21" i="8"/>
  <c r="D21" i="8"/>
  <c r="C21" i="8"/>
  <c r="E20" i="8"/>
  <c r="C20" i="8"/>
  <c r="F19" i="8"/>
  <c r="E19" i="8"/>
  <c r="D19" i="8"/>
  <c r="C19" i="8"/>
  <c r="E18" i="8"/>
  <c r="C18" i="8"/>
  <c r="F17" i="8"/>
  <c r="E17" i="8"/>
  <c r="D17" i="8"/>
  <c r="C17" i="8"/>
  <c r="E10" i="8"/>
  <c r="C10" i="8"/>
  <c r="F9" i="8"/>
  <c r="E9" i="8"/>
  <c r="D9" i="8"/>
  <c r="C9" i="8"/>
  <c r="E8" i="8"/>
  <c r="C8" i="8"/>
  <c r="J7" i="8"/>
  <c r="F7" i="8"/>
  <c r="E7" i="8"/>
  <c r="D7" i="8"/>
  <c r="C7" i="8"/>
  <c r="J6" i="8"/>
  <c r="J5" i="8"/>
  <c r="J4" i="8"/>
  <c r="J3" i="8"/>
  <c r="D13" i="6"/>
  <c r="D5" i="6"/>
  <c r="D14" i="6"/>
  <c r="D6" i="6"/>
  <c r="F6" i="6"/>
  <c r="D15" i="6"/>
  <c r="D7" i="6"/>
  <c r="F7" i="6"/>
  <c r="H7" i="6"/>
  <c r="D16" i="6"/>
  <c r="D8" i="6"/>
  <c r="F8" i="6"/>
  <c r="H8" i="6"/>
  <c r="J8" i="6"/>
  <c r="D17" i="6"/>
  <c r="D9" i="6"/>
  <c r="F9" i="6"/>
  <c r="H9" i="6"/>
  <c r="J9" i="6"/>
  <c r="L9" i="6"/>
  <c r="D18" i="6"/>
  <c r="D10" i="6"/>
  <c r="F10" i="6"/>
  <c r="H10" i="6"/>
  <c r="J10" i="6"/>
  <c r="L10" i="6"/>
  <c r="N10" i="6"/>
  <c r="D19" i="6"/>
  <c r="D20" i="6"/>
  <c r="C13" i="6"/>
  <c r="C5" i="6"/>
  <c r="C14" i="6"/>
  <c r="C6" i="6"/>
  <c r="E6" i="6"/>
  <c r="C15" i="6"/>
  <c r="C7" i="6"/>
  <c r="E7" i="6"/>
  <c r="G7" i="6"/>
  <c r="C16" i="6"/>
  <c r="C8" i="6"/>
  <c r="E8" i="6"/>
  <c r="G8" i="6"/>
  <c r="I8" i="6"/>
  <c r="C17" i="6"/>
  <c r="C9" i="6"/>
  <c r="E9" i="6"/>
  <c r="G9" i="6"/>
  <c r="I9" i="6"/>
  <c r="K9" i="6"/>
  <c r="C18" i="6"/>
  <c r="C10" i="6"/>
  <c r="E10" i="6"/>
  <c r="G10" i="6"/>
  <c r="I10" i="6"/>
  <c r="K10" i="6"/>
  <c r="M10" i="6"/>
  <c r="C19" i="6"/>
  <c r="C20" i="6"/>
  <c r="A10" i="6"/>
  <c r="A19" i="6"/>
  <c r="K19" i="6"/>
  <c r="Q10" i="6"/>
  <c r="R10" i="6"/>
  <c r="B19" i="6"/>
  <c r="E19" i="6"/>
  <c r="G19" i="6"/>
  <c r="Q4" i="6"/>
  <c r="R4" i="6"/>
  <c r="B13" i="6"/>
  <c r="E13" i="6"/>
  <c r="G13" i="6"/>
  <c r="Q5" i="6"/>
  <c r="R5" i="6"/>
  <c r="B14" i="6"/>
  <c r="E14" i="6"/>
  <c r="G14" i="6"/>
  <c r="Q6" i="6"/>
  <c r="R6" i="6"/>
  <c r="B15" i="6"/>
  <c r="E15" i="6"/>
  <c r="G15" i="6"/>
  <c r="Q7" i="6"/>
  <c r="R7" i="6"/>
  <c r="B16" i="6"/>
  <c r="E16" i="6"/>
  <c r="G16" i="6"/>
  <c r="Q8" i="6"/>
  <c r="R8" i="6"/>
  <c r="B17" i="6"/>
  <c r="E17" i="6"/>
  <c r="G17" i="6"/>
  <c r="Q9" i="6"/>
  <c r="R9" i="6"/>
  <c r="B18" i="6"/>
  <c r="E18" i="6"/>
  <c r="G18" i="6"/>
  <c r="F19" i="6"/>
  <c r="A9" i="6"/>
  <c r="A18" i="6"/>
  <c r="K18" i="6"/>
  <c r="F18" i="6"/>
  <c r="A8" i="6"/>
  <c r="A17" i="6"/>
  <c r="K17" i="6"/>
  <c r="F17" i="6"/>
  <c r="A7" i="6"/>
  <c r="A16" i="6"/>
  <c r="K16" i="6"/>
  <c r="F16" i="6"/>
  <c r="A6" i="6"/>
  <c r="A15" i="6"/>
  <c r="K15" i="6"/>
  <c r="F15" i="6"/>
  <c r="A5" i="6"/>
  <c r="A14" i="6"/>
  <c r="K14" i="6"/>
  <c r="F14" i="6"/>
  <c r="A4" i="6"/>
  <c r="A13" i="6"/>
  <c r="K13" i="6"/>
  <c r="F13" i="6"/>
  <c r="O3" i="6"/>
  <c r="M3" i="6"/>
  <c r="K3" i="6"/>
  <c r="I3" i="6"/>
  <c r="G3" i="6"/>
  <c r="E3" i="6"/>
  <c r="C3" i="6"/>
  <c r="D8" i="5"/>
  <c r="C8" i="5"/>
  <c r="F25" i="5"/>
  <c r="E25" i="5"/>
  <c r="D29" i="5"/>
  <c r="C29" i="5"/>
  <c r="C20" i="5"/>
  <c r="D19" i="5"/>
  <c r="C19" i="5"/>
  <c r="F27" i="5"/>
  <c r="E27" i="5"/>
  <c r="D14" i="5"/>
  <c r="C14" i="5"/>
  <c r="C13" i="5"/>
  <c r="D12" i="5"/>
  <c r="C12" i="5"/>
  <c r="D23" i="5"/>
  <c r="C23" i="5"/>
  <c r="D25" i="5"/>
  <c r="C25" i="5"/>
  <c r="D10" i="5"/>
  <c r="C10" i="5"/>
  <c r="F8" i="5"/>
  <c r="E8" i="5"/>
  <c r="F10" i="5"/>
  <c r="E10" i="5"/>
  <c r="E7" i="5"/>
  <c r="D6" i="5"/>
  <c r="C6" i="5"/>
  <c r="F6" i="5"/>
  <c r="E6" i="5"/>
  <c r="F14" i="5"/>
  <c r="E14" i="5"/>
  <c r="F21" i="5"/>
  <c r="E21" i="5"/>
  <c r="D21" i="5"/>
  <c r="C21" i="5"/>
  <c r="F19" i="5"/>
  <c r="E19" i="5"/>
  <c r="D27" i="5"/>
  <c r="C27" i="5"/>
  <c r="F29" i="5"/>
  <c r="E29" i="5"/>
  <c r="F12" i="5"/>
  <c r="E12" i="5"/>
  <c r="I18" i="2"/>
  <c r="I17" i="2"/>
  <c r="I16" i="2"/>
  <c r="I15" i="2"/>
  <c r="I14" i="2"/>
  <c r="I13" i="2"/>
  <c r="A6" i="2"/>
  <c r="A7" i="2"/>
  <c r="A8" i="2"/>
  <c r="A9" i="2"/>
  <c r="A10" i="2"/>
  <c r="A5" i="2"/>
  <c r="D13" i="2"/>
  <c r="D6" i="2"/>
  <c r="D14" i="2"/>
  <c r="D7" i="2"/>
  <c r="F7" i="2"/>
  <c r="D15" i="2"/>
  <c r="D8" i="2"/>
  <c r="F8" i="2"/>
  <c r="H8" i="2"/>
  <c r="D16" i="2"/>
  <c r="D9" i="2"/>
  <c r="F9" i="2"/>
  <c r="H9" i="2"/>
  <c r="J9" i="2"/>
  <c r="D17" i="2"/>
  <c r="D10" i="2"/>
  <c r="F10" i="2"/>
  <c r="H10" i="2"/>
  <c r="J10" i="2"/>
  <c r="L10" i="2"/>
  <c r="D18" i="2"/>
  <c r="D19" i="2"/>
  <c r="C13" i="2"/>
  <c r="C6" i="2"/>
  <c r="C14" i="2"/>
  <c r="C7" i="2"/>
  <c r="E7" i="2"/>
  <c r="C15" i="2"/>
  <c r="C8" i="2"/>
  <c r="E8" i="2"/>
  <c r="G8" i="2"/>
  <c r="C16" i="2"/>
  <c r="C9" i="2"/>
  <c r="E9" i="2"/>
  <c r="G9" i="2"/>
  <c r="I9" i="2"/>
  <c r="C17" i="2"/>
  <c r="C10" i="2"/>
  <c r="E10" i="2"/>
  <c r="G10" i="2"/>
  <c r="I10" i="2"/>
  <c r="K10" i="2"/>
  <c r="C18" i="2"/>
  <c r="C19" i="2"/>
  <c r="A18" i="2"/>
  <c r="K18" i="2"/>
  <c r="O5" i="2"/>
  <c r="P5" i="2"/>
  <c r="B13" i="2"/>
  <c r="E13" i="2"/>
  <c r="G13" i="2"/>
  <c r="O6" i="2"/>
  <c r="P6" i="2"/>
  <c r="B14" i="2"/>
  <c r="E14" i="2"/>
  <c r="G14" i="2"/>
  <c r="O7" i="2"/>
  <c r="P7" i="2"/>
  <c r="B15" i="2"/>
  <c r="E15" i="2"/>
  <c r="G15" i="2"/>
  <c r="O8" i="2"/>
  <c r="P8" i="2"/>
  <c r="B16" i="2"/>
  <c r="E16" i="2"/>
  <c r="G16" i="2"/>
  <c r="O9" i="2"/>
  <c r="P9" i="2"/>
  <c r="B17" i="2"/>
  <c r="E17" i="2"/>
  <c r="G17" i="2"/>
  <c r="O10" i="2"/>
  <c r="P10" i="2"/>
  <c r="B18" i="2"/>
  <c r="E18" i="2"/>
  <c r="G18" i="2"/>
  <c r="F13" i="2"/>
  <c r="F14" i="2"/>
  <c r="F15" i="2"/>
  <c r="F16" i="2"/>
  <c r="A15" i="2"/>
  <c r="K15" i="2"/>
  <c r="A14" i="2"/>
  <c r="K14" i="2"/>
  <c r="A16" i="2"/>
  <c r="K16" i="2"/>
  <c r="F17" i="2"/>
  <c r="A17" i="2"/>
  <c r="K17" i="2"/>
  <c r="F18" i="2"/>
  <c r="M4" i="2"/>
  <c r="K4" i="2"/>
  <c r="I4" i="2"/>
  <c r="G4" i="2"/>
  <c r="E4" i="2"/>
  <c r="E24" i="1"/>
  <c r="C24" i="1"/>
  <c r="F23" i="1"/>
  <c r="E23" i="1"/>
  <c r="C23" i="1"/>
  <c r="C22" i="1"/>
  <c r="F21" i="1"/>
  <c r="E21" i="1"/>
  <c r="D21" i="1"/>
  <c r="C21" i="1"/>
  <c r="C20" i="1"/>
  <c r="C19" i="1"/>
  <c r="E18" i="1"/>
  <c r="C18" i="1"/>
  <c r="F17" i="1"/>
  <c r="E17" i="1"/>
  <c r="C17" i="1"/>
  <c r="C14" i="1"/>
  <c r="F13" i="1"/>
  <c r="E13" i="1"/>
  <c r="D13" i="1"/>
  <c r="C13" i="1"/>
  <c r="E12" i="1"/>
  <c r="C12" i="1"/>
  <c r="F11" i="1"/>
  <c r="E11" i="1"/>
  <c r="C11" i="1"/>
  <c r="E10" i="1"/>
  <c r="C10" i="1"/>
  <c r="J8" i="1"/>
  <c r="F9" i="1"/>
  <c r="E9" i="1"/>
  <c r="C9" i="1"/>
  <c r="J7" i="1"/>
  <c r="C8" i="1"/>
  <c r="J6" i="1"/>
  <c r="F7" i="1"/>
  <c r="E7" i="1"/>
  <c r="D7" i="1"/>
  <c r="C7" i="1"/>
  <c r="J5" i="1"/>
  <c r="J4" i="1"/>
  <c r="J3" i="1"/>
  <c r="E8" i="1"/>
  <c r="D9" i="1"/>
  <c r="D11" i="1"/>
  <c r="E14" i="1"/>
  <c r="D17" i="1"/>
  <c r="D19" i="1"/>
  <c r="E22" i="1"/>
  <c r="D23" i="1"/>
  <c r="C4" i="2"/>
  <c r="A13" i="2"/>
  <c r="K13" i="2"/>
</calcChain>
</file>

<file path=xl/sharedStrings.xml><?xml version="1.0" encoding="utf-8"?>
<sst xmlns="http://schemas.openxmlformats.org/spreadsheetml/2006/main" count="939" uniqueCount="586">
  <si>
    <t>Equipe</t>
  </si>
  <si>
    <t>Ville</t>
  </si>
  <si>
    <t>SAMEDI</t>
  </si>
  <si>
    <t>10h30</t>
  </si>
  <si>
    <t>11h00</t>
  </si>
  <si>
    <t>Table</t>
  </si>
  <si>
    <t>13h00</t>
  </si>
  <si>
    <t>15h00</t>
  </si>
  <si>
    <t>17h00</t>
  </si>
  <si>
    <t>DIMANCHE</t>
  </si>
  <si>
    <t>9h00</t>
  </si>
  <si>
    <t>16h30</t>
  </si>
  <si>
    <t>Remise des prix</t>
  </si>
  <si>
    <t>matchs</t>
  </si>
  <si>
    <t>G</t>
  </si>
  <si>
    <t>P</t>
  </si>
  <si>
    <t>points</t>
  </si>
  <si>
    <t>+</t>
  </si>
  <si>
    <t>-</t>
  </si>
  <si>
    <t>diff</t>
  </si>
  <si>
    <t>place</t>
  </si>
  <si>
    <t>classement</t>
  </si>
  <si>
    <t>Classement</t>
  </si>
  <si>
    <t>N° Equipe</t>
  </si>
  <si>
    <t>331-1</t>
  </si>
  <si>
    <t>33 Tours</t>
  </si>
  <si>
    <t>Bordeaux</t>
  </si>
  <si>
    <t>331-2</t>
  </si>
  <si>
    <t>33 Tours 2</t>
  </si>
  <si>
    <t>753-1</t>
  </si>
  <si>
    <t>Ah Ouh PUC</t>
  </si>
  <si>
    <t>Paris</t>
  </si>
  <si>
    <t>753-2</t>
  </si>
  <si>
    <t>Ah Ouh PUC 2</t>
  </si>
  <si>
    <t>753-3</t>
  </si>
  <si>
    <t>Ah Ouh PUC 3</t>
  </si>
  <si>
    <t>753-4</t>
  </si>
  <si>
    <t>Ah Ouh PUC 4</t>
  </si>
  <si>
    <t>851-1</t>
  </si>
  <si>
    <t>Anges des Monts</t>
  </si>
  <si>
    <t>Notre Dame de Monts</t>
  </si>
  <si>
    <t>851-2</t>
  </si>
  <si>
    <t>Jets</t>
  </si>
  <si>
    <t>Challans</t>
  </si>
  <si>
    <t>851-3</t>
  </si>
  <si>
    <t>Jets-Frisbeurs</t>
  </si>
  <si>
    <t>APUCalypse</t>
  </si>
  <si>
    <t>412-0</t>
  </si>
  <si>
    <t>AS Pierre de Ronsard</t>
  </si>
  <si>
    <t>Mer</t>
  </si>
  <si>
    <t>412-1</t>
  </si>
  <si>
    <t>AS Mer</t>
  </si>
  <si>
    <t>282-5</t>
  </si>
  <si>
    <t>AST Ultimate</t>
  </si>
  <si>
    <t>Châteauneuf</t>
  </si>
  <si>
    <t>282-6</t>
  </si>
  <si>
    <t>CHUT MUD</t>
  </si>
  <si>
    <t>281-1</t>
  </si>
  <si>
    <t>Beez'CUT</t>
  </si>
  <si>
    <t>Chartres</t>
  </si>
  <si>
    <t>311-1</t>
  </si>
  <si>
    <t>BTRex</t>
  </si>
  <si>
    <t>Toulouse</t>
  </si>
  <si>
    <t>Better Than Rex</t>
  </si>
  <si>
    <t>311-2</t>
  </si>
  <si>
    <t>BTRookies</t>
  </si>
  <si>
    <t>Better Than Rookies</t>
  </si>
  <si>
    <t>311-3</t>
  </si>
  <si>
    <t>BTRaves</t>
  </si>
  <si>
    <t>311-4</t>
  </si>
  <si>
    <t>BTRixmes</t>
  </si>
  <si>
    <t>311-5</t>
  </si>
  <si>
    <t>BTR Fly</t>
  </si>
  <si>
    <t>311-6</t>
  </si>
  <si>
    <t>BTRixm</t>
  </si>
  <si>
    <t>931-5</t>
  </si>
  <si>
    <t>BonDiscManche</t>
  </si>
  <si>
    <t>Noisy-le-Sec</t>
  </si>
  <si>
    <t>221-1</t>
  </si>
  <si>
    <t>Breizhstorming</t>
  </si>
  <si>
    <t>Lannion</t>
  </si>
  <si>
    <t>221-2</t>
  </si>
  <si>
    <t>Breizhstorming 2</t>
  </si>
  <si>
    <t>731-1</t>
  </si>
  <si>
    <t>Chamber'Monts Disque</t>
  </si>
  <si>
    <t>Chambéry</t>
  </si>
  <si>
    <t>854-1</t>
  </si>
  <si>
    <t>Contact Disc</t>
  </si>
  <si>
    <t>Les Brouzils</t>
  </si>
  <si>
    <t>854-2</t>
  </si>
  <si>
    <t>Contact Disc 2</t>
  </si>
  <si>
    <t>854-3</t>
  </si>
  <si>
    <t>Contact Bis</t>
  </si>
  <si>
    <t>854-4</t>
  </si>
  <si>
    <t>Fus'Yon</t>
  </si>
  <si>
    <t>La Roche sur Yon</t>
  </si>
  <si>
    <t>641-1</t>
  </si>
  <si>
    <t>CUB</t>
  </si>
  <si>
    <t>Pau</t>
  </si>
  <si>
    <t>741-1</t>
  </si>
  <si>
    <t>Dahultimate</t>
  </si>
  <si>
    <t>Seynod</t>
  </si>
  <si>
    <t>774-1</t>
  </si>
  <si>
    <t>Disc'KO</t>
  </si>
  <si>
    <t>Coulommiers</t>
  </si>
  <si>
    <t>773-1</t>
  </si>
  <si>
    <t>Disc'Lexiques</t>
  </si>
  <si>
    <t>Chessy</t>
  </si>
  <si>
    <t>773-2</t>
  </si>
  <si>
    <t>Disc'Lexiques 2</t>
  </si>
  <si>
    <t>211-1</t>
  </si>
  <si>
    <t>Les Discjonctés</t>
  </si>
  <si>
    <t>Dijon</t>
  </si>
  <si>
    <t>211-2</t>
  </si>
  <si>
    <t>Les Discjonctés 2</t>
  </si>
  <si>
    <t>Discjonctés</t>
  </si>
  <si>
    <t>Discjonctés 2</t>
  </si>
  <si>
    <t>301-1</t>
  </si>
  <si>
    <t>Discobols</t>
  </si>
  <si>
    <t>Nîmes</t>
  </si>
  <si>
    <t>301-2</t>
  </si>
  <si>
    <t>Discobols Génération</t>
  </si>
  <si>
    <t>Diskuizh</t>
  </si>
  <si>
    <t>Brest</t>
  </si>
  <si>
    <t>853-1</t>
  </si>
  <si>
    <t>Dragon's</t>
  </si>
  <si>
    <t>853-2</t>
  </si>
  <si>
    <t>Dragon's Delta</t>
  </si>
  <si>
    <t>591-1</t>
  </si>
  <si>
    <t>Eulchtimate</t>
  </si>
  <si>
    <t>Lille</t>
  </si>
  <si>
    <t>251-1</t>
  </si>
  <si>
    <t>Everest</t>
  </si>
  <si>
    <t>Pontarlier</t>
  </si>
  <si>
    <t>331-3</t>
  </si>
  <si>
    <t>Face B</t>
  </si>
  <si>
    <t>781-6</t>
  </si>
  <si>
    <t>Fillelis</t>
  </si>
  <si>
    <t>Versailles</t>
  </si>
  <si>
    <t>782-1</t>
  </si>
  <si>
    <t>Flep Intox</t>
  </si>
  <si>
    <t>Carrières sous Poissy</t>
  </si>
  <si>
    <t>451-1</t>
  </si>
  <si>
    <t>Fly Disc'R</t>
  </si>
  <si>
    <t>Orléans</t>
  </si>
  <si>
    <t>451-2</t>
  </si>
  <si>
    <t>Flyettes</t>
  </si>
  <si>
    <t>252-1</t>
  </si>
  <si>
    <t>Flying Carpet</t>
  </si>
  <si>
    <t>411-4</t>
  </si>
  <si>
    <t>Freezgo ASPTT</t>
  </si>
  <si>
    <t>Blois</t>
  </si>
  <si>
    <t>411-1</t>
  </si>
  <si>
    <t>Freezgo</t>
  </si>
  <si>
    <t>411-2</t>
  </si>
  <si>
    <t>Freezgo Uno</t>
  </si>
  <si>
    <t>411-3</t>
  </si>
  <si>
    <t>Freezgo Cuatro</t>
  </si>
  <si>
    <t>Freezgo MUD</t>
  </si>
  <si>
    <t>411-5</t>
  </si>
  <si>
    <t>Freezgosters</t>
  </si>
  <si>
    <t>411-6</t>
  </si>
  <si>
    <t>Congelo</t>
  </si>
  <si>
    <t>411-7</t>
  </si>
  <si>
    <t>Freezgo Cut</t>
  </si>
  <si>
    <t>254-1</t>
  </si>
  <si>
    <t>Freevol</t>
  </si>
  <si>
    <t>Voujeaucourt</t>
  </si>
  <si>
    <t>254-2</t>
  </si>
  <si>
    <t>Freevol 2</t>
  </si>
  <si>
    <t>652-1</t>
  </si>
  <si>
    <t>Frisbee Gore</t>
  </si>
  <si>
    <t>Tarbes</t>
  </si>
  <si>
    <t>652-2</t>
  </si>
  <si>
    <t>Papyrénées</t>
  </si>
  <si>
    <t>441-6</t>
  </si>
  <si>
    <t>Frisbelettes</t>
  </si>
  <si>
    <t>Nantes</t>
  </si>
  <si>
    <t>441-1</t>
  </si>
  <si>
    <t>Frisbeurs</t>
  </si>
  <si>
    <t>441-2</t>
  </si>
  <si>
    <t>Frisbeurs 2</t>
  </si>
  <si>
    <t>441-3</t>
  </si>
  <si>
    <t>Frisbeurs 3</t>
  </si>
  <si>
    <t>441-4</t>
  </si>
  <si>
    <t>Frisbeurs-Sucre</t>
  </si>
  <si>
    <t>441-5</t>
  </si>
  <si>
    <t>P'tits Beurres</t>
  </si>
  <si>
    <t>253-1</t>
  </si>
  <si>
    <t>Friz'Bisontins</t>
  </si>
  <si>
    <t>Besançon</t>
  </si>
  <si>
    <t>781-1</t>
  </si>
  <si>
    <t>Friselis</t>
  </si>
  <si>
    <t>781-2</t>
  </si>
  <si>
    <t>Friselis 2</t>
  </si>
  <si>
    <t>781-3</t>
  </si>
  <si>
    <t>Friselis 3</t>
  </si>
  <si>
    <t>952-1</t>
  </si>
  <si>
    <t>Friz'Toi</t>
  </si>
  <si>
    <t>Luzarches</t>
  </si>
  <si>
    <t>952-2</t>
  </si>
  <si>
    <t>Friz'Toi 2</t>
  </si>
  <si>
    <t>952-3</t>
  </si>
  <si>
    <t>FU</t>
  </si>
  <si>
    <t>952-4</t>
  </si>
  <si>
    <t>FU 2</t>
  </si>
  <si>
    <t>952-5</t>
  </si>
  <si>
    <t>FU15</t>
  </si>
  <si>
    <t>952-6</t>
  </si>
  <si>
    <t>FU17</t>
  </si>
  <si>
    <t>911-1</t>
  </si>
  <si>
    <t>Frog Disc Section</t>
  </si>
  <si>
    <t>Evry</t>
  </si>
  <si>
    <t>421-1</t>
  </si>
  <si>
    <t>Fumble</t>
  </si>
  <si>
    <t>Veauche</t>
  </si>
  <si>
    <t>440-1</t>
  </si>
  <si>
    <t>Grand Air 1</t>
  </si>
  <si>
    <t>La Baule</t>
  </si>
  <si>
    <t>440-2</t>
  </si>
  <si>
    <t>Grand Air 2</t>
  </si>
  <si>
    <t>711-1</t>
  </si>
  <si>
    <t>GROUF</t>
  </si>
  <si>
    <t>Roanne</t>
  </si>
  <si>
    <t>783-1</t>
  </si>
  <si>
    <t>HOT</t>
  </si>
  <si>
    <t>La Celle St Cloud</t>
  </si>
  <si>
    <t>761-1</t>
  </si>
  <si>
    <t>Hultic</t>
  </si>
  <si>
    <t>Le Havre</t>
  </si>
  <si>
    <t>Izaka</t>
  </si>
  <si>
    <t>931-1</t>
  </si>
  <si>
    <t>Iznogood</t>
  </si>
  <si>
    <t>852-1</t>
  </si>
  <si>
    <t>Jack'Suns</t>
  </si>
  <si>
    <t>Fontenay Le Comte</t>
  </si>
  <si>
    <t>852-2</t>
  </si>
  <si>
    <t>Jack'Suns 2</t>
  </si>
  <si>
    <t>841-1</t>
  </si>
  <si>
    <t>KLB</t>
  </si>
  <si>
    <t>Pertuis</t>
  </si>
  <si>
    <t>841-2</t>
  </si>
  <si>
    <t>Klubultdulub</t>
  </si>
  <si>
    <t>221-3</t>
  </si>
  <si>
    <t>Krampouz</t>
  </si>
  <si>
    <t>571-1</t>
  </si>
  <si>
    <t>La Bourrasque</t>
  </si>
  <si>
    <t>Créhange</t>
  </si>
  <si>
    <t>791-1</t>
  </si>
  <si>
    <t>Le NUC</t>
  </si>
  <si>
    <t>Niort</t>
  </si>
  <si>
    <t>271-1</t>
  </si>
  <si>
    <t>Les Allumates</t>
  </si>
  <si>
    <t>Evreux</t>
  </si>
  <si>
    <t>271-2</t>
  </si>
  <si>
    <t>Les Allumates 2</t>
  </si>
  <si>
    <t>133-1</t>
  </si>
  <si>
    <t>Les Marsiens</t>
  </si>
  <si>
    <t>Marseille</t>
  </si>
  <si>
    <t>531-1</t>
  </si>
  <si>
    <t>Pirates</t>
  </si>
  <si>
    <t>Laval</t>
  </si>
  <si>
    <t>341-1</t>
  </si>
  <si>
    <t>Lez Héraultimates</t>
  </si>
  <si>
    <t>Montpellier</t>
  </si>
  <si>
    <t>LFD Centre</t>
  </si>
  <si>
    <t>Région Centre</t>
  </si>
  <si>
    <t>LFD Poitou-Charentes</t>
  </si>
  <si>
    <t>La Rochelle &amp; Niort</t>
  </si>
  <si>
    <t>753-6</t>
  </si>
  <si>
    <t>LilliPUC</t>
  </si>
  <si>
    <t>941-4</t>
  </si>
  <si>
    <t>Miss Sun Shine</t>
  </si>
  <si>
    <t>Créteil</t>
  </si>
  <si>
    <t>491-1</t>
  </si>
  <si>
    <t>Magic Disc</t>
  </si>
  <si>
    <t>Angers</t>
  </si>
  <si>
    <t>491-2</t>
  </si>
  <si>
    <t>Magic Disc 2</t>
  </si>
  <si>
    <t>721-1</t>
  </si>
  <si>
    <t>Manchots</t>
  </si>
  <si>
    <t>Le Mans</t>
  </si>
  <si>
    <t>721-2</t>
  </si>
  <si>
    <t>Manchots - Montesquieu</t>
  </si>
  <si>
    <t>721-3</t>
  </si>
  <si>
    <t>Manchots 2</t>
  </si>
  <si>
    <t>721-4</t>
  </si>
  <si>
    <t>DiveManchots</t>
  </si>
  <si>
    <t>721-5</t>
  </si>
  <si>
    <t>FrisManJets</t>
  </si>
  <si>
    <t>721-6</t>
  </si>
  <si>
    <t>CarréManchots</t>
  </si>
  <si>
    <t>721-7</t>
  </si>
  <si>
    <t>CatchManchots</t>
  </si>
  <si>
    <t>752-6</t>
  </si>
  <si>
    <t>Miss Fee'R</t>
  </si>
  <si>
    <t>37-4</t>
  </si>
  <si>
    <t>Miss Shake</t>
  </si>
  <si>
    <t>Joué-Lès-Tours</t>
  </si>
  <si>
    <t>351-1</t>
  </si>
  <si>
    <t>Mr Friz</t>
  </si>
  <si>
    <t>Rennes</t>
  </si>
  <si>
    <t>351-2</t>
  </si>
  <si>
    <t>Mister Friz</t>
  </si>
  <si>
    <t>351-3</t>
  </si>
  <si>
    <t>Mr Frizzz</t>
  </si>
  <si>
    <t>351-4</t>
  </si>
  <si>
    <t>Mr Friz 2</t>
  </si>
  <si>
    <t>351-5</t>
  </si>
  <si>
    <t>Mr Friz 3</t>
  </si>
  <si>
    <t>Mr Friz Funky Fools</t>
  </si>
  <si>
    <t>Mr Friz Furious Five</t>
  </si>
  <si>
    <t>351-6</t>
  </si>
  <si>
    <t>Ms &amp; Mr Friz</t>
  </si>
  <si>
    <t>691-5</t>
  </si>
  <si>
    <t>Mixtix</t>
  </si>
  <si>
    <t>Lyon</t>
  </si>
  <si>
    <t>381-1</t>
  </si>
  <si>
    <t>Monkey</t>
  </si>
  <si>
    <t>Grenoble</t>
  </si>
  <si>
    <t>381-2</t>
  </si>
  <si>
    <t>Monkey 2</t>
  </si>
  <si>
    <t>381-3</t>
  </si>
  <si>
    <t>Queen Kong</t>
  </si>
  <si>
    <t>691-2</t>
  </si>
  <si>
    <t>Mosquidos</t>
  </si>
  <si>
    <t>691-1</t>
  </si>
  <si>
    <t>Moustix</t>
  </si>
  <si>
    <t>691-3</t>
  </si>
  <si>
    <t>Moustix 2</t>
  </si>
  <si>
    <t>691-4</t>
  </si>
  <si>
    <t>Moustix 3</t>
  </si>
  <si>
    <t>MTX</t>
  </si>
  <si>
    <t>MUD</t>
  </si>
  <si>
    <t>412-2</t>
  </si>
  <si>
    <t>MUD'Este</t>
  </si>
  <si>
    <t>412-3</t>
  </si>
  <si>
    <t>Pata MUD'lé</t>
  </si>
  <si>
    <t>412-4</t>
  </si>
  <si>
    <t>MUD in Mer</t>
  </si>
  <si>
    <t>412-5</t>
  </si>
  <si>
    <t>Mer MUD AS</t>
  </si>
  <si>
    <t>412-6</t>
  </si>
  <si>
    <t>Top MUD'Aile</t>
  </si>
  <si>
    <t>412-7</t>
  </si>
  <si>
    <t>éfé2MUD</t>
  </si>
  <si>
    <t>412-8</t>
  </si>
  <si>
    <t>MUD'el Réduits</t>
  </si>
  <si>
    <t>141-1</t>
  </si>
  <si>
    <t>Normandix</t>
  </si>
  <si>
    <t>Caen</t>
  </si>
  <si>
    <t>371-1</t>
  </si>
  <si>
    <t>OUF</t>
  </si>
  <si>
    <t>371-2</t>
  </si>
  <si>
    <t>OUF 2</t>
  </si>
  <si>
    <t>371-6</t>
  </si>
  <si>
    <t>Oufettes</t>
  </si>
  <si>
    <t>371-7</t>
  </si>
  <si>
    <t>MasterOUF</t>
  </si>
  <si>
    <t>OUFlons</t>
  </si>
  <si>
    <t>OUFteaux</t>
  </si>
  <si>
    <t>2000 OUF</t>
  </si>
  <si>
    <t>Classe de OUF</t>
  </si>
  <si>
    <t>371-8</t>
  </si>
  <si>
    <t>OUF Academy</t>
  </si>
  <si>
    <t>921-1</t>
  </si>
  <si>
    <t>Phoenix</t>
  </si>
  <si>
    <t>Montrouge</t>
  </si>
  <si>
    <t>921-2</t>
  </si>
  <si>
    <t>Power Rouengers</t>
  </si>
  <si>
    <t>Rouen</t>
  </si>
  <si>
    <t>691-6</t>
  </si>
  <si>
    <t>Praying Mantix</t>
  </si>
  <si>
    <t>541-2</t>
  </si>
  <si>
    <t>Psykies</t>
  </si>
  <si>
    <t>Villers-lès-Nancy</t>
  </si>
  <si>
    <t>541-1</t>
  </si>
  <si>
    <t>Psyko</t>
  </si>
  <si>
    <t>541-3</t>
  </si>
  <si>
    <t>Psykopass</t>
  </si>
  <si>
    <t>448-1</t>
  </si>
  <si>
    <t>Raging Bananas</t>
  </si>
  <si>
    <t>448-2</t>
  </si>
  <si>
    <t>Raging Bananas 2</t>
  </si>
  <si>
    <t>448-3</t>
  </si>
  <si>
    <t>Raging Bananas 3</t>
  </si>
  <si>
    <t>448-4</t>
  </si>
  <si>
    <t>Western Ladies</t>
  </si>
  <si>
    <t>855-1</t>
  </si>
  <si>
    <t>Raid'Apte</t>
  </si>
  <si>
    <t>Les Clouzeaux</t>
  </si>
  <si>
    <t>752-1</t>
  </si>
  <si>
    <t>Révolution'Air</t>
  </si>
  <si>
    <t>752-2</t>
  </si>
  <si>
    <t>Révolution'Air 2</t>
  </si>
  <si>
    <t>CS-Révolution'Air</t>
  </si>
  <si>
    <t>CS-Révolution'Air 2</t>
  </si>
  <si>
    <t>752-3</t>
  </si>
  <si>
    <t>CS-Révolution'Air 3</t>
  </si>
  <si>
    <t>171-1</t>
  </si>
  <si>
    <t>RFO</t>
  </si>
  <si>
    <t>Ile de Ré</t>
  </si>
  <si>
    <t>171-2</t>
  </si>
  <si>
    <t>RFO 2</t>
  </si>
  <si>
    <t>171-3</t>
  </si>
  <si>
    <t>RFO Pirates</t>
  </si>
  <si>
    <t>171-4</t>
  </si>
  <si>
    <t>RFO Harmattan</t>
  </si>
  <si>
    <t>171-5</t>
  </si>
  <si>
    <t>RFO Sultan</t>
  </si>
  <si>
    <t>941-2</t>
  </si>
  <si>
    <t>Rising Sun</t>
  </si>
  <si>
    <t>671-1</t>
  </si>
  <si>
    <t>Sesquidistus</t>
  </si>
  <si>
    <t>Strasbourg</t>
  </si>
  <si>
    <t>671-2</t>
  </si>
  <si>
    <t>Sesquidistus 2</t>
  </si>
  <si>
    <t>671-3</t>
  </si>
  <si>
    <t>Sesquidistus XO</t>
  </si>
  <si>
    <t>671-4</t>
  </si>
  <si>
    <t>Sesqueldisetoutes</t>
  </si>
  <si>
    <t>951-6</t>
  </si>
  <si>
    <t>Sista Vibes</t>
  </si>
  <si>
    <t>Cergy</t>
  </si>
  <si>
    <t>Saône X</t>
  </si>
  <si>
    <t>Mâcon</t>
  </si>
  <si>
    <t>941-1</t>
  </si>
  <si>
    <t>Sun</t>
  </si>
  <si>
    <t>785-1</t>
  </si>
  <si>
    <t>Synoptic</t>
  </si>
  <si>
    <t>Saint-Germain-en-Laye</t>
  </si>
  <si>
    <t>132-1</t>
  </si>
  <si>
    <t>T-R'Aix</t>
  </si>
  <si>
    <t>Aix-en-Provence</t>
  </si>
  <si>
    <t>132-2</t>
  </si>
  <si>
    <t>T-R'Aix 2</t>
  </si>
  <si>
    <t>447-1</t>
  </si>
  <si>
    <t>Tchac</t>
  </si>
  <si>
    <t>Pornichet</t>
  </si>
  <si>
    <t>447-2</t>
  </si>
  <si>
    <t>Tchac 2</t>
  </si>
  <si>
    <t>447-3</t>
  </si>
  <si>
    <t>Tchac 3</t>
  </si>
  <si>
    <t>447-4</t>
  </si>
  <si>
    <t>Bonzaï</t>
  </si>
  <si>
    <t>447-5</t>
  </si>
  <si>
    <t>Tchac I</t>
  </si>
  <si>
    <t>447-6</t>
  </si>
  <si>
    <t>Tchac O</t>
  </si>
  <si>
    <t>447-7</t>
  </si>
  <si>
    <t>Tchacaponk</t>
  </si>
  <si>
    <t>447-8</t>
  </si>
  <si>
    <t>Tchac Norris</t>
  </si>
  <si>
    <t>447-9</t>
  </si>
  <si>
    <t>Tchac Olacho</t>
  </si>
  <si>
    <t>447-10</t>
  </si>
  <si>
    <t>Tchac Attack</t>
  </si>
  <si>
    <t>447-11</t>
  </si>
  <si>
    <t>Tchackie Tchan</t>
  </si>
  <si>
    <t>447-12</t>
  </si>
  <si>
    <t>Tchark</t>
  </si>
  <si>
    <t>447-13</t>
  </si>
  <si>
    <t>Milk Tchac</t>
  </si>
  <si>
    <t>631-1</t>
  </si>
  <si>
    <t>Tourne-Disc</t>
  </si>
  <si>
    <t>Clermont-Ferrand</t>
  </si>
  <si>
    <t>Tourne Disc</t>
  </si>
  <si>
    <t>631-2</t>
  </si>
  <si>
    <t>Tourne Disc 2</t>
  </si>
  <si>
    <t>772-1</t>
  </si>
  <si>
    <t>Tsunami</t>
  </si>
  <si>
    <t>Nemours</t>
  </si>
  <si>
    <t>772-2</t>
  </si>
  <si>
    <t>Tsunami 2</t>
  </si>
  <si>
    <t>772-3</t>
  </si>
  <si>
    <t>Tsunamixte</t>
  </si>
  <si>
    <t>772-4</t>
  </si>
  <si>
    <t>Tsunaminis</t>
  </si>
  <si>
    <t>772-5</t>
  </si>
  <si>
    <t>Tsunaminimoys</t>
  </si>
  <si>
    <t>772-6</t>
  </si>
  <si>
    <t>Tsunaminis 2</t>
  </si>
  <si>
    <t>772-7</t>
  </si>
  <si>
    <t>TsunaFly</t>
  </si>
  <si>
    <t>561-1</t>
  </si>
  <si>
    <t>UFO</t>
  </si>
  <si>
    <t>Arradon</t>
  </si>
  <si>
    <t>141-2</t>
  </si>
  <si>
    <t>Ultimate Flying Cows</t>
  </si>
  <si>
    <t>953-1</t>
  </si>
  <si>
    <t>UPA</t>
  </si>
  <si>
    <t>Saint-Prix</t>
  </si>
  <si>
    <t>842-1</t>
  </si>
  <si>
    <t>Ultimate Pongo</t>
  </si>
  <si>
    <t>Carpentras</t>
  </si>
  <si>
    <t>842-2</t>
  </si>
  <si>
    <t>Pongo</t>
  </si>
  <si>
    <t>542-1</t>
  </si>
  <si>
    <t>Ultimate Troopers</t>
  </si>
  <si>
    <t>Liverdun</t>
  </si>
  <si>
    <t>951-1</t>
  </si>
  <si>
    <t>Ultimate Vibration</t>
  </si>
  <si>
    <t>951-2</t>
  </si>
  <si>
    <t>Ultimate Vibration 2</t>
  </si>
  <si>
    <t>951-3</t>
  </si>
  <si>
    <t>Vibration 3</t>
  </si>
  <si>
    <t>572-1</t>
  </si>
  <si>
    <t>Ultimetz</t>
  </si>
  <si>
    <t>Metz</t>
  </si>
  <si>
    <t>951-4</t>
  </si>
  <si>
    <t>Vibes Too</t>
  </si>
  <si>
    <t>951-5</t>
  </si>
  <si>
    <t>Vibration School</t>
  </si>
  <si>
    <t>UV Coed</t>
  </si>
  <si>
    <t>931-6</t>
  </si>
  <si>
    <t>Yaka</t>
  </si>
  <si>
    <t>Noisy le Sec</t>
  </si>
  <si>
    <t>121-1</t>
  </si>
  <si>
    <t>Youltima</t>
  </si>
  <si>
    <t>Rodez</t>
  </si>
  <si>
    <t>786-1</t>
  </si>
  <si>
    <t>ZéroGêne</t>
  </si>
  <si>
    <t>Plaisir</t>
  </si>
  <si>
    <t>786-2</t>
  </si>
  <si>
    <t>ZéroGêne 2</t>
  </si>
  <si>
    <t>061-1</t>
  </si>
  <si>
    <t>Ziggles</t>
  </si>
  <si>
    <t>Nice</t>
  </si>
  <si>
    <t>061-2</t>
  </si>
  <si>
    <t>Ziggles 2</t>
  </si>
  <si>
    <t>061-3</t>
  </si>
  <si>
    <t>Ziggles 3</t>
  </si>
  <si>
    <t>731-2</t>
  </si>
  <si>
    <t>Zygomadisque</t>
  </si>
  <si>
    <t>Poule de 6</t>
  </si>
  <si>
    <t>Terrain 1</t>
  </si>
  <si>
    <t>Terrain 2</t>
  </si>
  <si>
    <t>12h30</t>
  </si>
  <si>
    <t>14h00</t>
  </si>
  <si>
    <t>16h00</t>
  </si>
  <si>
    <t>10h00</t>
  </si>
  <si>
    <t>12h00</t>
  </si>
  <si>
    <t>13h30</t>
  </si>
  <si>
    <t>3e place</t>
  </si>
  <si>
    <t>5e place</t>
  </si>
  <si>
    <t>7e place</t>
  </si>
  <si>
    <t>Finale</t>
  </si>
  <si>
    <t>Directeur de Tournoi</t>
  </si>
  <si>
    <t>16h15</t>
  </si>
  <si>
    <t>1/2 finale</t>
  </si>
  <si>
    <t>1/2 finale 1</t>
  </si>
  <si>
    <t>1/2 finale 2</t>
  </si>
  <si>
    <t>1/2 finale 3</t>
  </si>
  <si>
    <t>1/2 finale 4</t>
  </si>
  <si>
    <t>Poule de 7</t>
  </si>
  <si>
    <t>Captain Meeting</t>
  </si>
  <si>
    <t>Poule de 5</t>
  </si>
  <si>
    <t>15h30</t>
  </si>
  <si>
    <t>1/2 Finale n°3</t>
  </si>
  <si>
    <t>1/2 Finale n°4</t>
  </si>
  <si>
    <t>1/2 Finale n°1</t>
  </si>
  <si>
    <t>1/2 Finale n°2</t>
  </si>
  <si>
    <t>5e Place</t>
  </si>
  <si>
    <t>7e Place</t>
  </si>
  <si>
    <t>3e Place</t>
  </si>
  <si>
    <t>Poule de 8</t>
  </si>
  <si>
    <t>Phoenix Pious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</si>
  <si>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</si>
  <si>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</si>
  <si>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</si>
  <si>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</si>
  <si>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</si>
  <si>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</si>
  <si>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</si>
  <si>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</si>
  <si>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r>
      <t xml:space="preserve">Saison 2016-2017
</t>
    </r>
    <r>
      <rPr>
        <b/>
        <sz val="36"/>
        <rFont val="Open Sans"/>
        <family val="2"/>
      </rPr>
      <t>Division ? - Phase ?
Date - Lieu</t>
    </r>
  </si>
  <si>
    <r>
      <t>Stade</t>
    </r>
    <r>
      <rPr>
        <sz val="12"/>
        <rFont val="Open Sans"/>
        <family val="2"/>
      </rPr>
      <t xml:space="preserve"> :
?</t>
    </r>
  </si>
  <si>
    <r>
      <t xml:space="preserve">Directeur de Tournoi : </t>
    </r>
    <r>
      <rPr>
        <b/>
        <sz val="12"/>
        <color theme="0"/>
        <rFont val="Open Sans"/>
        <family val="2"/>
      </rPr>
      <t>Prénom NOM</t>
    </r>
  </si>
  <si>
    <r>
      <rPr>
        <b/>
        <sz val="12"/>
        <color theme="0"/>
        <rFont val="Open Sans"/>
        <family val="2"/>
      </rPr>
      <t>06.</t>
    </r>
    <r>
      <rPr>
        <sz val="12"/>
        <color theme="0"/>
        <rFont val="Open Sans"/>
        <family val="2"/>
      </rPr>
      <t xml:space="preserve"> / email</t>
    </r>
  </si>
  <si>
    <r>
      <t xml:space="preserve">Match
</t>
    </r>
    <r>
      <rPr>
        <sz val="12"/>
        <rFont val="Open Sans"/>
        <family val="2"/>
      </rPr>
      <t>60 minutes ou 15 pts</t>
    </r>
    <r>
      <rPr>
        <u/>
        <sz val="12"/>
        <rFont val="Open Sans"/>
        <family val="2"/>
      </rPr>
      <t xml:space="preserve">
Mi-temps
</t>
    </r>
    <r>
      <rPr>
        <sz val="12"/>
        <rFont val="Open Sans"/>
        <family val="2"/>
      </rPr>
      <t>(5 min)</t>
    </r>
    <r>
      <rPr>
        <u/>
        <sz val="12"/>
        <rFont val="Open Sans"/>
        <family val="2"/>
      </rPr>
      <t xml:space="preserve">
</t>
    </r>
    <r>
      <rPr>
        <sz val="12"/>
        <rFont val="Open Sans"/>
        <family val="2"/>
      </rPr>
      <t>à 30 minutes ou 8 pts</t>
    </r>
    <r>
      <rPr>
        <u/>
        <sz val="12"/>
        <rFont val="Open Sans"/>
        <family val="2"/>
      </rPr>
      <t xml:space="preserve">
</t>
    </r>
    <r>
      <rPr>
        <sz val="12"/>
        <rFont val="Open Sans"/>
        <family val="2"/>
      </rPr>
      <t>Chronomètre arrêté</t>
    </r>
    <r>
      <rPr>
        <u/>
        <sz val="12"/>
        <rFont val="Open Sans"/>
        <family val="2"/>
      </rPr>
      <t xml:space="preserve">
Cap</t>
    </r>
    <r>
      <rPr>
        <sz val="12"/>
        <rFont val="Open Sans"/>
        <family val="2"/>
      </rPr>
      <t xml:space="preserve"> +2 systématique
</t>
    </r>
    <r>
      <rPr>
        <u/>
        <sz val="12"/>
        <rFont val="Open Sans"/>
        <family val="2"/>
      </rPr>
      <t>Temps-mort</t>
    </r>
    <r>
      <rPr>
        <sz val="12"/>
        <rFont val="Open Sans"/>
        <family val="2"/>
      </rPr>
      <t xml:space="preserve">
(2 minutes)
1 par équipe et par mi-temps
1 par équipe dans le cap</t>
    </r>
  </si>
  <si>
    <r>
      <rPr>
        <u/>
        <sz val="12"/>
        <rFont val="Open Sans"/>
        <family val="2"/>
      </rPr>
      <t>Match</t>
    </r>
    <r>
      <rPr>
        <sz val="12"/>
        <rFont val="Open Sans"/>
        <family val="2"/>
      </rPr>
      <t xml:space="preserve">
60 minutes ou 15 pts
</t>
    </r>
    <r>
      <rPr>
        <u/>
        <sz val="12"/>
        <rFont val="Open Sans"/>
        <family val="2"/>
      </rPr>
      <t>Mi-temps</t>
    </r>
    <r>
      <rPr>
        <sz val="12"/>
        <rFont val="Open Sans"/>
        <family val="2"/>
      </rPr>
      <t xml:space="preserve"> (5 min)
à 30 minutes ou 8 pts
</t>
    </r>
    <r>
      <rPr>
        <u/>
        <sz val="12"/>
        <rFont val="Open Sans"/>
        <family val="2"/>
      </rPr>
      <t>Cap</t>
    </r>
    <r>
      <rPr>
        <sz val="12"/>
        <rFont val="Open Sans"/>
        <family val="2"/>
      </rPr>
      <t xml:space="preserve"> +2 systématique
</t>
    </r>
    <r>
      <rPr>
        <u/>
        <sz val="12"/>
        <rFont val="Open Sans"/>
        <family val="2"/>
      </rPr>
      <t>Temps-mort</t>
    </r>
    <r>
      <rPr>
        <sz val="12"/>
        <rFont val="Open Sans"/>
        <family val="2"/>
      </rPr>
      <t xml:space="preserve"> (2 min)
2 par équipe et par mi-temps
1 par équipe dans le cap</t>
    </r>
  </si>
  <si>
    <r>
      <rPr>
        <u/>
        <sz val="12"/>
        <rFont val="Open Sans"/>
        <family val="2"/>
      </rPr>
      <t>Match</t>
    </r>
    <r>
      <rPr>
        <sz val="12"/>
        <rFont val="Open Sans"/>
        <family val="2"/>
      </rPr>
      <t xml:space="preserve">
45 minutes ou 13 pts
</t>
    </r>
    <r>
      <rPr>
        <u/>
        <sz val="12"/>
        <rFont val="Open Sans"/>
        <family val="2"/>
      </rPr>
      <t>Mi-temps</t>
    </r>
    <r>
      <rPr>
        <sz val="12"/>
        <rFont val="Open Sans"/>
        <family val="2"/>
      </rPr>
      <t xml:space="preserve">
(5 minutes)
à 25 minutes ou 7 pts
Chronomètre arrêté
</t>
    </r>
    <r>
      <rPr>
        <u/>
        <sz val="12"/>
        <rFont val="Open Sans"/>
        <family val="2"/>
      </rPr>
      <t>Cap</t>
    </r>
    <r>
      <rPr>
        <sz val="12"/>
        <rFont val="Open Sans"/>
        <family val="2"/>
      </rPr>
      <t xml:space="preserve">
+2 systématique
</t>
    </r>
    <r>
      <rPr>
        <u/>
        <sz val="12"/>
        <rFont val="Open Sans"/>
        <family val="2"/>
      </rPr>
      <t>Temps-mort</t>
    </r>
    <r>
      <rPr>
        <sz val="12"/>
        <rFont val="Open Sans"/>
        <family val="2"/>
      </rPr>
      <t xml:space="preserve">
(2 minutes)
1 par équipe et par mi-temps
1 par équipe dans le cap</t>
    </r>
  </si>
  <si>
    <r>
      <t>Stade</t>
    </r>
    <r>
      <rPr>
        <sz val="14"/>
        <rFont val="Open Sans"/>
        <family val="2"/>
      </rPr>
      <t xml:space="preserve"> :
?</t>
    </r>
  </si>
  <si>
    <r>
      <t xml:space="preserve">Match
</t>
    </r>
    <r>
      <rPr>
        <sz val="12"/>
        <rFont val="Open Sans"/>
        <family val="2"/>
      </rPr>
      <t>60 minutes ou 15 pts</t>
    </r>
    <r>
      <rPr>
        <u/>
        <sz val="12"/>
        <rFont val="Open Sans"/>
        <family val="2"/>
      </rPr>
      <t xml:space="preserve">
Mi-temps
</t>
    </r>
    <r>
      <rPr>
        <sz val="12"/>
        <rFont val="Open Sans"/>
        <family val="2"/>
      </rPr>
      <t>(5 min)</t>
    </r>
    <r>
      <rPr>
        <u/>
        <sz val="12"/>
        <rFont val="Open Sans"/>
        <family val="2"/>
      </rPr>
      <t xml:space="preserve">
</t>
    </r>
    <r>
      <rPr>
        <sz val="12"/>
        <rFont val="Open Sans"/>
        <family val="2"/>
      </rPr>
      <t>à 30 minutes ou 8 pts</t>
    </r>
    <r>
      <rPr>
        <u/>
        <sz val="12"/>
        <rFont val="Open Sans"/>
        <family val="2"/>
      </rPr>
      <t xml:space="preserve">
</t>
    </r>
    <r>
      <rPr>
        <sz val="12"/>
        <rFont val="Open Sans"/>
        <family val="2"/>
      </rPr>
      <t>Chronomètre arrêté</t>
    </r>
    <r>
      <rPr>
        <u/>
        <sz val="12"/>
        <rFont val="Open Sans"/>
        <family val="2"/>
      </rPr>
      <t xml:space="preserve">
Cap</t>
    </r>
    <r>
      <rPr>
        <sz val="12"/>
        <rFont val="Open Sans"/>
        <family val="2"/>
      </rPr>
      <t xml:space="preserve"> +2 systématique
</t>
    </r>
    <r>
      <rPr>
        <u/>
        <sz val="12"/>
        <rFont val="Open Sans"/>
        <family val="2"/>
      </rPr>
      <t>Temps-mort</t>
    </r>
    <r>
      <rPr>
        <sz val="12"/>
        <rFont val="Open Sans"/>
        <family val="2"/>
      </rPr>
      <t xml:space="preserve">
(2 minutes)
1 par équipe et par mi-temps
1 par équipe dans le cap</t>
    </r>
  </si>
  <si>
    <t>← Passez en mode calcul une fois les matchs de poule terminés</t>
  </si>
  <si>
    <t>← Passez en mode 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</si>
</sst>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#\.##\.##\.##\.##"/>
    <numFmt numFmtId="165" formatCode="_-* #,##0.00\ [$€-1]_-;\-* #,##0.00\ [$€-1]_-;_-* &quot;-&quot;??\ [$€-1]_-"/>
    <numFmt numFmtId="166" formatCode="_-* #,##0.00&quot; €&quot;_-;\-* #,##0.00&quot; €&quot;_-;_-* \-??&quot; €&quot;_-;_-@_-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61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61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sz val="11"/>
      <name val="Arial"/>
      <family val="2"/>
    </font>
    <font>
      <sz val="10"/>
      <color theme="0"/>
      <name val="Open Sans"/>
      <family val="2"/>
    </font>
    <font>
      <b/>
      <u/>
      <sz val="36"/>
      <name val="Open Sans"/>
      <family val="2"/>
    </font>
    <font>
      <b/>
      <sz val="36"/>
      <name val="Open Sans"/>
      <family val="2"/>
    </font>
    <font>
      <b/>
      <u/>
      <sz val="28"/>
      <name val="Open Sans"/>
      <family val="2"/>
    </font>
    <font>
      <sz val="10"/>
      <name val="Open Sans"/>
      <family val="2"/>
    </font>
    <font>
      <b/>
      <sz val="18"/>
      <name val="Open Sans"/>
      <family val="2"/>
    </font>
    <font>
      <b/>
      <sz val="12"/>
      <color indexed="9"/>
      <name val="Open Sans"/>
      <family val="2"/>
    </font>
    <font>
      <sz val="12"/>
      <name val="Open Sans"/>
      <family val="2"/>
    </font>
    <font>
      <sz val="11"/>
      <name val="Open Sans"/>
      <family val="2"/>
    </font>
    <font>
      <b/>
      <sz val="11"/>
      <name val="Open Sans"/>
      <family val="2"/>
    </font>
    <font>
      <sz val="14"/>
      <name val="Open Sans"/>
      <family val="2"/>
    </font>
    <font>
      <i/>
      <sz val="10"/>
      <color rgb="FF0000FF"/>
      <name val="Open Sans"/>
      <family val="2"/>
    </font>
    <font>
      <u/>
      <sz val="12"/>
      <name val="Open Sans"/>
      <family val="2"/>
    </font>
    <font>
      <sz val="12"/>
      <color indexed="8"/>
      <name val="Open Sans"/>
      <family val="2"/>
    </font>
    <font>
      <sz val="12"/>
      <color theme="0"/>
      <name val="Open Sans"/>
      <family val="2"/>
    </font>
    <font>
      <b/>
      <sz val="12"/>
      <color theme="0"/>
      <name val="Open Sans"/>
      <family val="2"/>
    </font>
    <font>
      <i/>
      <sz val="10"/>
      <color indexed="9"/>
      <name val="Open Sans"/>
      <family val="2"/>
    </font>
    <font>
      <b/>
      <sz val="12"/>
      <name val="Open Sans"/>
      <family val="2"/>
    </font>
    <font>
      <b/>
      <u/>
      <sz val="48"/>
      <name val="Open Sans"/>
      <family val="2"/>
    </font>
    <font>
      <sz val="48"/>
      <name val="Open Sans"/>
      <family val="2"/>
    </font>
    <font>
      <sz val="11"/>
      <color indexed="8"/>
      <name val="Open Sans"/>
      <family val="2"/>
    </font>
    <font>
      <i/>
      <sz val="12"/>
      <color rgb="FF0000FF"/>
      <name val="Open Sans"/>
      <family val="2"/>
    </font>
    <font>
      <u/>
      <sz val="14"/>
      <name val="Open Sans"/>
      <family val="2"/>
    </font>
    <font>
      <i/>
      <sz val="12"/>
      <color indexed="9"/>
      <name val="Open Sans"/>
      <family val="2"/>
    </font>
    <font>
      <sz val="36"/>
      <name val="Open Sans"/>
      <family val="2"/>
    </font>
    <font>
      <b/>
      <sz val="14"/>
      <name val="Open Sans"/>
      <family val="2"/>
    </font>
    <font>
      <b/>
      <sz val="10"/>
      <name val="Open Sans"/>
      <family val="2"/>
    </font>
    <font>
      <b/>
      <sz val="10"/>
      <color indexed="10"/>
      <name val="Open Sans"/>
      <family val="2"/>
    </font>
    <font>
      <sz val="10"/>
      <color indexed="10"/>
      <name val="Open Sans"/>
      <family val="2"/>
    </font>
    <font>
      <sz val="8"/>
      <color indexed="9"/>
      <name val="Open Sans"/>
      <family val="2"/>
    </font>
    <font>
      <i/>
      <sz val="10"/>
      <name val="Open Sans"/>
      <family val="2"/>
    </font>
    <font>
      <sz val="10"/>
      <color indexed="9"/>
      <name val="Open Sans"/>
      <family val="2"/>
    </font>
    <font>
      <b/>
      <u/>
      <sz val="14"/>
      <name val="Open Sans"/>
      <family val="2"/>
    </font>
  </fonts>
  <fills count="5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15"/>
      </patternFill>
    </fill>
    <fill>
      <patternFill patternType="solid">
        <fgColor indexed="45"/>
      </patternFill>
    </fill>
    <fill>
      <patternFill patternType="solid">
        <fgColor indexed="54"/>
        <b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38"/>
      </patternFill>
    </fill>
    <fill>
      <patternFill patternType="solid">
        <fgColor indexed="46"/>
      </patternFill>
    </fill>
    <fill>
      <patternFill patternType="solid">
        <fgColor indexed="46"/>
        <bgColor indexed="54"/>
      </patternFill>
    </fill>
    <fill>
      <patternFill patternType="solid">
        <fgColor indexed="27"/>
      </patternFill>
    </fill>
    <fill>
      <patternFill patternType="solid">
        <fgColor indexed="41"/>
        <bgColor indexed="42"/>
      </patternFill>
    </fill>
    <fill>
      <patternFill patternType="solid">
        <fgColor indexed="47"/>
      </patternFill>
    </fill>
    <fill>
      <patternFill patternType="solid">
        <fgColor indexed="25"/>
        <bgColor indexed="59"/>
      </patternFill>
    </fill>
    <fill>
      <patternFill patternType="solid">
        <fgColor indexed="44"/>
      </patternFill>
    </fill>
    <fill>
      <patternFill patternType="solid">
        <fgColor indexed="44"/>
        <bgColor indexed="27"/>
      </patternFill>
    </fill>
    <fill>
      <patternFill patternType="solid">
        <fgColor indexed="29"/>
      </patternFill>
    </fill>
    <fill>
      <patternFill patternType="solid">
        <fgColor indexed="29"/>
        <bgColor indexed="19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34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4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61"/>
        <bgColor indexed="19"/>
      </patternFill>
    </fill>
    <fill>
      <patternFill patternType="solid">
        <fgColor indexed="22"/>
      </patternFill>
    </fill>
    <fill>
      <patternFill patternType="solid">
        <fgColor indexed="22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DA969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144583"/>
        <bgColor indexed="64"/>
      </patternFill>
    </fill>
    <fill>
      <patternFill patternType="solid">
        <fgColor rgb="FFE4231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2">
    <xf numFmtId="0" fontId="0" fillId="0" borderId="0"/>
    <xf numFmtId="0" fontId="2" fillId="0" borderId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1" fillId="41" borderId="16" applyNumberFormat="0" applyAlignment="0" applyProtection="0"/>
    <xf numFmtId="0" fontId="11" fillId="41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1" fillId="41" borderId="16" applyNumberFormat="0" applyAlignment="0" applyProtection="0"/>
    <xf numFmtId="0" fontId="11" fillId="41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1" fillId="41" borderId="16" applyNumberFormat="0" applyAlignment="0" applyProtection="0"/>
    <xf numFmtId="0" fontId="11" fillId="41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1" fillId="41" borderId="16" applyNumberFormat="0" applyAlignment="0" applyProtection="0"/>
    <xf numFmtId="0" fontId="11" fillId="41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1" fillId="41" borderId="16" applyNumberFormat="0" applyAlignment="0" applyProtection="0"/>
    <xf numFmtId="0" fontId="11" fillId="41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1" fillId="41" borderId="16" applyNumberFormat="0" applyAlignment="0" applyProtection="0"/>
    <xf numFmtId="0" fontId="11" fillId="41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0" fillId="40" borderId="16" applyNumberFormat="0" applyAlignment="0" applyProtection="0"/>
    <xf numFmtId="0" fontId="11" fillId="41" borderId="16" applyNumberFormat="0" applyAlignment="0" applyProtection="0"/>
    <xf numFmtId="0" fontId="11" fillId="41" borderId="16" applyNumberFormat="0" applyAlignment="0" applyProtection="0"/>
    <xf numFmtId="0" fontId="12" fillId="42" borderId="17" applyNumberFormat="0" applyAlignment="0" applyProtection="0"/>
    <xf numFmtId="0" fontId="13" fillId="43" borderId="17" applyNumberFormat="0" applyAlignment="0" applyProtection="0"/>
    <xf numFmtId="165" fontId="2" fillId="0" borderId="0" applyFont="0" applyFill="0" applyBorder="0" applyAlignment="0" applyProtection="0"/>
    <xf numFmtId="0" fontId="14" fillId="0" borderId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18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6" fillId="23" borderId="16" applyNumberFormat="0" applyAlignment="0" applyProtection="0"/>
    <xf numFmtId="0" fontId="26" fillId="23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6" fillId="23" borderId="16" applyNumberFormat="0" applyAlignment="0" applyProtection="0"/>
    <xf numFmtId="0" fontId="26" fillId="23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6" fillId="23" borderId="16" applyNumberFormat="0" applyAlignment="0" applyProtection="0"/>
    <xf numFmtId="0" fontId="26" fillId="23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6" fillId="23" borderId="16" applyNumberFormat="0" applyAlignment="0" applyProtection="0"/>
    <xf numFmtId="0" fontId="26" fillId="23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6" fillId="23" borderId="16" applyNumberFormat="0" applyAlignment="0" applyProtection="0"/>
    <xf numFmtId="0" fontId="26" fillId="23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6" fillId="23" borderId="16" applyNumberFormat="0" applyAlignment="0" applyProtection="0"/>
    <xf numFmtId="0" fontId="26" fillId="23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5" fillId="22" borderId="16" applyNumberFormat="0" applyAlignment="0" applyProtection="0"/>
    <xf numFmtId="0" fontId="26" fillId="23" borderId="16" applyNumberFormat="0" applyAlignment="0" applyProtection="0"/>
    <xf numFmtId="0" fontId="26" fillId="23" borderId="16" applyNumberFormat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44" fontId="2" fillId="0" borderId="0" applyFont="0" applyFill="0" applyBorder="0" applyAlignment="0" applyProtection="0"/>
    <xf numFmtId="166" fontId="14" fillId="0" borderId="0" applyFill="0" applyBorder="0" applyAlignment="0" applyProtection="0"/>
    <xf numFmtId="0" fontId="29" fillId="44" borderId="0" applyNumberFormat="0" applyBorder="0" applyAlignment="0" applyProtection="0"/>
    <xf numFmtId="0" fontId="30" fillId="45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4" fillId="0" borderId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14" fillId="47" borderId="23" applyNumberFormat="0" applyAlignment="0" applyProtection="0"/>
    <xf numFmtId="0" fontId="14" fillId="47" borderId="23" applyNumberForma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14" fillId="47" borderId="23" applyNumberFormat="0" applyAlignment="0" applyProtection="0"/>
    <xf numFmtId="0" fontId="14" fillId="47" borderId="23" applyNumberForma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14" fillId="47" borderId="23" applyNumberFormat="0" applyAlignment="0" applyProtection="0"/>
    <xf numFmtId="0" fontId="14" fillId="47" borderId="23" applyNumberForma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14" fillId="47" borderId="23" applyNumberFormat="0" applyAlignment="0" applyProtection="0"/>
    <xf numFmtId="0" fontId="14" fillId="47" borderId="23" applyNumberForma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14" fillId="47" borderId="23" applyNumberFormat="0" applyAlignment="0" applyProtection="0"/>
    <xf numFmtId="0" fontId="14" fillId="47" borderId="23" applyNumberForma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14" fillId="47" borderId="23" applyNumberFormat="0" applyAlignment="0" applyProtection="0"/>
    <xf numFmtId="0" fontId="14" fillId="47" borderId="23" applyNumberForma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4" fillId="46" borderId="23" applyNumberFormat="0" applyFont="0" applyAlignment="0" applyProtection="0"/>
    <xf numFmtId="0" fontId="14" fillId="47" borderId="23" applyNumberFormat="0" applyAlignment="0" applyProtection="0"/>
    <xf numFmtId="0" fontId="14" fillId="47" borderId="23" applyNumberFormat="0" applyAlignment="0" applyProtection="0"/>
    <xf numFmtId="0" fontId="4" fillId="46" borderId="23" applyNumberFormat="0" applyFon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3" fillId="41" borderId="24" applyNumberFormat="0" applyAlignment="0" applyProtection="0"/>
    <xf numFmtId="0" fontId="33" fillId="41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3" fillId="41" borderId="24" applyNumberFormat="0" applyAlignment="0" applyProtection="0"/>
    <xf numFmtId="0" fontId="33" fillId="41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3" fillId="41" borderId="24" applyNumberFormat="0" applyAlignment="0" applyProtection="0"/>
    <xf numFmtId="0" fontId="33" fillId="41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3" fillId="41" borderId="24" applyNumberFormat="0" applyAlignment="0" applyProtection="0"/>
    <xf numFmtId="0" fontId="33" fillId="41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3" fillId="41" borderId="24" applyNumberFormat="0" applyAlignment="0" applyProtection="0"/>
    <xf numFmtId="0" fontId="33" fillId="41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3" fillId="41" borderId="24" applyNumberFormat="0" applyAlignment="0" applyProtection="0"/>
    <xf numFmtId="0" fontId="33" fillId="41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3" fillId="41" borderId="24" applyNumberFormat="0" applyAlignment="0" applyProtection="0"/>
    <xf numFmtId="0" fontId="33" fillId="41" borderId="24" applyNumberFormat="0" applyAlignment="0" applyProtection="0"/>
    <xf numFmtId="0" fontId="32" fillId="40" borderId="24" applyNumberFormat="0" applyAlignment="0" applyProtection="0"/>
    <xf numFmtId="9" fontId="2" fillId="0" borderId="0" applyFont="0" applyFill="0" applyBorder="0" applyAlignment="0" applyProtection="0"/>
    <xf numFmtId="9" fontId="14" fillId="0" borderId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2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vertical="center" wrapText="1"/>
    </xf>
    <xf numFmtId="0" fontId="43" fillId="0" borderId="0" xfId="1" applyFont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45" fillId="52" borderId="1" xfId="1" applyFont="1" applyFill="1" applyBorder="1" applyAlignment="1">
      <alignment horizontal="center" vertical="center"/>
    </xf>
    <xf numFmtId="0" fontId="46" fillId="3" borderId="1" xfId="1" applyFont="1" applyFill="1" applyBorder="1" applyAlignment="1">
      <alignment horizontal="center" vertical="center"/>
    </xf>
    <xf numFmtId="0" fontId="46" fillId="4" borderId="1" xfId="1" applyFont="1" applyFill="1" applyBorder="1" applyAlignment="1">
      <alignment horizontal="center" vertical="center"/>
    </xf>
    <xf numFmtId="0" fontId="46" fillId="0" borderId="1" xfId="1" applyFont="1" applyBorder="1" applyAlignment="1">
      <alignment horizontal="center" vertical="center"/>
    </xf>
    <xf numFmtId="0" fontId="47" fillId="0" borderId="0" xfId="1" applyFont="1" applyAlignment="1">
      <alignment horizontal="center" vertical="center"/>
    </xf>
    <xf numFmtId="0" fontId="48" fillId="3" borderId="1" xfId="1" applyFont="1" applyFill="1" applyBorder="1" applyAlignment="1">
      <alignment horizontal="center" vertical="center"/>
    </xf>
    <xf numFmtId="0" fontId="49" fillId="3" borderId="2" xfId="1" applyFont="1" applyFill="1" applyBorder="1" applyAlignment="1">
      <alignment horizontal="center" vertical="center" textRotation="90"/>
    </xf>
    <xf numFmtId="0" fontId="49" fillId="3" borderId="1" xfId="1" applyFont="1" applyFill="1" applyBorder="1" applyAlignment="1">
      <alignment horizontal="center" vertical="top"/>
    </xf>
    <xf numFmtId="0" fontId="48" fillId="0" borderId="3" xfId="1" applyFont="1" applyBorder="1" applyAlignment="1">
      <alignment horizontal="center" vertical="center"/>
    </xf>
    <xf numFmtId="0" fontId="48" fillId="0" borderId="2" xfId="1" applyFont="1" applyBorder="1" applyAlignment="1">
      <alignment horizontal="center" vertical="center"/>
    </xf>
    <xf numFmtId="0" fontId="46" fillId="6" borderId="1" xfId="1" applyFont="1" applyFill="1" applyBorder="1" applyAlignment="1">
      <alignment horizontal="center" vertical="center"/>
    </xf>
    <xf numFmtId="0" fontId="49" fillId="3" borderId="4" xfId="1" applyFont="1" applyFill="1" applyBorder="1" applyAlignment="1">
      <alignment horizontal="center" vertical="center" textRotation="90"/>
    </xf>
    <xf numFmtId="0" fontId="49" fillId="3" borderId="5" xfId="1" applyFont="1" applyFill="1" applyBorder="1" applyAlignment="1">
      <alignment horizontal="center" vertical="top"/>
    </xf>
    <xf numFmtId="0" fontId="43" fillId="49" borderId="6" xfId="1" applyFont="1" applyFill="1" applyBorder="1" applyAlignment="1">
      <alignment horizontal="center" vertical="center"/>
    </xf>
    <xf numFmtId="0" fontId="43" fillId="49" borderId="3" xfId="1" applyFont="1" applyFill="1" applyBorder="1" applyAlignment="1">
      <alignment horizontal="center" vertical="center"/>
    </xf>
    <xf numFmtId="0" fontId="50" fillId="4" borderId="7" xfId="1" applyFont="1" applyFill="1" applyBorder="1" applyAlignment="1">
      <alignment horizontal="center" vertical="center"/>
    </xf>
    <xf numFmtId="0" fontId="50" fillId="4" borderId="8" xfId="1" applyFont="1" applyFill="1" applyBorder="1" applyAlignment="1">
      <alignment horizontal="center" vertical="center"/>
    </xf>
    <xf numFmtId="0" fontId="50" fillId="0" borderId="9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0" fontId="51" fillId="3" borderId="6" xfId="1" applyFont="1" applyFill="1" applyBorder="1" applyAlignment="1">
      <alignment horizontal="left" vertical="center" wrapText="1"/>
    </xf>
    <xf numFmtId="0" fontId="51" fillId="3" borderId="3" xfId="1" applyFont="1" applyFill="1" applyBorder="1" applyAlignment="1">
      <alignment horizontal="left" vertical="center" wrapText="1"/>
    </xf>
    <xf numFmtId="0" fontId="49" fillId="3" borderId="12" xfId="1" applyFont="1" applyFill="1" applyBorder="1" applyAlignment="1">
      <alignment horizontal="center" vertical="center" textRotation="90"/>
    </xf>
    <xf numFmtId="0" fontId="50" fillId="4" borderId="9" xfId="1" applyFont="1" applyFill="1" applyBorder="1" applyAlignment="1">
      <alignment horizontal="center" vertical="center"/>
    </xf>
    <xf numFmtId="0" fontId="51" fillId="3" borderId="10" xfId="1" applyFont="1" applyFill="1" applyBorder="1" applyAlignment="1">
      <alignment horizontal="left" vertical="center" wrapText="1"/>
    </xf>
    <xf numFmtId="0" fontId="51" fillId="3" borderId="11" xfId="1" applyFont="1" applyFill="1" applyBorder="1" applyAlignment="1">
      <alignment horizontal="left" vertical="center" wrapText="1"/>
    </xf>
    <xf numFmtId="0" fontId="51" fillId="3" borderId="7" xfId="1" applyFont="1" applyFill="1" applyBorder="1" applyAlignment="1">
      <alignment horizontal="left" vertical="center" wrapText="1"/>
    </xf>
    <xf numFmtId="0" fontId="51" fillId="3" borderId="8" xfId="1" applyFont="1" applyFill="1" applyBorder="1" applyAlignment="1">
      <alignment horizontal="left" vertical="center" wrapText="1"/>
    </xf>
    <xf numFmtId="0" fontId="52" fillId="0" borderId="0" xfId="1" applyFont="1" applyFill="1" applyBorder="1" applyAlignment="1">
      <alignment horizontal="center" vertical="center"/>
    </xf>
    <xf numFmtId="0" fontId="53" fillId="53" borderId="6" xfId="1" applyFont="1" applyFill="1" applyBorder="1" applyAlignment="1">
      <alignment horizontal="center" vertical="center"/>
    </xf>
    <xf numFmtId="0" fontId="53" fillId="53" borderId="3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textRotation="90"/>
    </xf>
    <xf numFmtId="0" fontId="47" fillId="0" borderId="0" xfId="1" applyFont="1" applyFill="1" applyBorder="1" applyAlignment="1">
      <alignment horizontal="center" vertical="top"/>
    </xf>
    <xf numFmtId="0" fontId="55" fillId="0" borderId="0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/>
    </xf>
    <xf numFmtId="164" fontId="53" fillId="53" borderId="7" xfId="1" applyNumberFormat="1" applyFont="1" applyFill="1" applyBorder="1" applyAlignment="1">
      <alignment horizontal="center" vertical="center"/>
    </xf>
    <xf numFmtId="164" fontId="53" fillId="53" borderId="8" xfId="1" applyNumberFormat="1" applyFont="1" applyFill="1" applyBorder="1" applyAlignment="1">
      <alignment horizontal="center" vertical="center"/>
    </xf>
    <xf numFmtId="0" fontId="47" fillId="0" borderId="0" xfId="1" applyFont="1" applyBorder="1" applyAlignment="1">
      <alignment vertical="center"/>
    </xf>
    <xf numFmtId="0" fontId="47" fillId="0" borderId="0" xfId="1" applyFont="1" applyBorder="1" applyAlignment="1">
      <alignment vertical="top"/>
    </xf>
    <xf numFmtId="0" fontId="43" fillId="0" borderId="0" xfId="1" applyFont="1" applyBorder="1" applyAlignment="1">
      <alignment vertical="center"/>
    </xf>
    <xf numFmtId="0" fontId="49" fillId="3" borderId="13" xfId="1" applyFont="1" applyFill="1" applyBorder="1" applyAlignment="1">
      <alignment horizontal="center" vertical="top"/>
    </xf>
    <xf numFmtId="0" fontId="51" fillId="3" borderId="6" xfId="1" applyFont="1" applyFill="1" applyBorder="1" applyAlignment="1">
      <alignment horizontal="center" vertical="center" wrapText="1"/>
    </xf>
    <xf numFmtId="0" fontId="51" fillId="3" borderId="3" xfId="1" applyFont="1" applyFill="1" applyBorder="1" applyAlignment="1">
      <alignment horizontal="center" vertical="center" wrapText="1"/>
    </xf>
    <xf numFmtId="0" fontId="51" fillId="3" borderId="10" xfId="1" applyFont="1" applyFill="1" applyBorder="1" applyAlignment="1">
      <alignment horizontal="center" vertical="center" wrapText="1"/>
    </xf>
    <xf numFmtId="0" fontId="51" fillId="3" borderId="11" xfId="1" applyFont="1" applyFill="1" applyBorder="1" applyAlignment="1">
      <alignment horizontal="center" vertical="center" wrapText="1"/>
    </xf>
    <xf numFmtId="0" fontId="49" fillId="3" borderId="13" xfId="1" applyFont="1" applyFill="1" applyBorder="1" applyAlignment="1">
      <alignment horizontal="center" vertical="top"/>
    </xf>
    <xf numFmtId="0" fontId="56" fillId="0" borderId="5" xfId="1" applyFont="1" applyBorder="1" applyAlignment="1">
      <alignment horizontal="center" vertical="center"/>
    </xf>
    <xf numFmtId="0" fontId="56" fillId="0" borderId="13" xfId="1" applyFont="1" applyBorder="1" applyAlignment="1">
      <alignment horizontal="center" vertical="center"/>
    </xf>
    <xf numFmtId="0" fontId="56" fillId="0" borderId="9" xfId="1" applyFont="1" applyBorder="1" applyAlignment="1">
      <alignment horizontal="center" vertical="center"/>
    </xf>
    <xf numFmtId="0" fontId="51" fillId="3" borderId="7" xfId="1" applyFont="1" applyFill="1" applyBorder="1" applyAlignment="1">
      <alignment horizontal="center" vertical="center" wrapText="1"/>
    </xf>
    <xf numFmtId="0" fontId="51" fillId="3" borderId="8" xfId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52" borderId="1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 textRotation="90"/>
    </xf>
    <xf numFmtId="0" fontId="49" fillId="3" borderId="1" xfId="0" applyFont="1" applyFill="1" applyBorder="1" applyAlignment="1">
      <alignment horizontal="center" vertical="top"/>
    </xf>
    <xf numFmtId="0" fontId="48" fillId="0" borderId="3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6" fillId="6" borderId="1" xfId="0" applyFont="1" applyFill="1" applyBorder="1" applyAlignment="1">
      <alignment horizontal="center" vertical="center"/>
    </xf>
    <xf numFmtId="0" fontId="49" fillId="3" borderId="4" xfId="0" applyFont="1" applyFill="1" applyBorder="1" applyAlignment="1">
      <alignment horizontal="center" vertical="center" textRotation="90"/>
    </xf>
    <xf numFmtId="0" fontId="49" fillId="3" borderId="5" xfId="0" applyFont="1" applyFill="1" applyBorder="1" applyAlignment="1">
      <alignment horizontal="center" vertical="top"/>
    </xf>
    <xf numFmtId="0" fontId="43" fillId="5" borderId="6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50" fillId="4" borderId="7" xfId="0" applyFont="1" applyFill="1" applyBorder="1" applyAlignment="1">
      <alignment horizontal="center" vertical="center"/>
    </xf>
    <xf numFmtId="0" fontId="50" fillId="4" borderId="8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0" fillId="4" borderId="9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left" vertical="center" wrapText="1"/>
    </xf>
    <xf numFmtId="0" fontId="51" fillId="3" borderId="3" xfId="0" applyFont="1" applyFill="1" applyBorder="1" applyAlignment="1">
      <alignment horizontal="left" vertical="center" wrapText="1"/>
    </xf>
    <xf numFmtId="0" fontId="51" fillId="3" borderId="10" xfId="0" applyFont="1" applyFill="1" applyBorder="1" applyAlignment="1">
      <alignment horizontal="left" vertical="center" wrapText="1"/>
    </xf>
    <xf numFmtId="0" fontId="51" fillId="3" borderId="11" xfId="0" applyFont="1" applyFill="1" applyBorder="1" applyAlignment="1">
      <alignment horizontal="left" vertical="center" wrapText="1"/>
    </xf>
    <xf numFmtId="0" fontId="51" fillId="3" borderId="7" xfId="0" applyFont="1" applyFill="1" applyBorder="1" applyAlignment="1">
      <alignment horizontal="left" vertical="center" wrapText="1"/>
    </xf>
    <xf numFmtId="0" fontId="51" fillId="3" borderId="8" xfId="0" applyFont="1" applyFill="1" applyBorder="1" applyAlignment="1">
      <alignment horizontal="left" vertical="center" wrapText="1"/>
    </xf>
    <xf numFmtId="0" fontId="49" fillId="3" borderId="12" xfId="0" applyFont="1" applyFill="1" applyBorder="1" applyAlignment="1">
      <alignment horizontal="center" vertical="center" textRotation="90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 vertical="center"/>
    </xf>
    <xf numFmtId="0" fontId="49" fillId="3" borderId="1" xfId="0" applyFont="1" applyFill="1" applyBorder="1" applyAlignment="1">
      <alignment horizontal="center" vertical="center" textRotation="90"/>
    </xf>
    <xf numFmtId="0" fontId="49" fillId="3" borderId="13" xfId="0" applyFont="1" applyFill="1" applyBorder="1" applyAlignment="1">
      <alignment horizontal="center" vertical="top"/>
    </xf>
    <xf numFmtId="0" fontId="46" fillId="3" borderId="6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3" fillId="7" borderId="6" xfId="0" applyFont="1" applyFill="1" applyBorder="1" applyAlignment="1">
      <alignment horizontal="center" vertical="center"/>
    </xf>
    <xf numFmtId="0" fontId="43" fillId="7" borderId="3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43" fillId="7" borderId="7" xfId="0" applyFont="1" applyFill="1" applyBorder="1" applyAlignment="1">
      <alignment horizontal="center" vertical="center"/>
    </xf>
    <xf numFmtId="0" fontId="43" fillId="7" borderId="8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center" vertical="top"/>
    </xf>
    <xf numFmtId="0" fontId="49" fillId="3" borderId="15" xfId="0" applyFont="1" applyFill="1" applyBorder="1" applyAlignment="1">
      <alignment horizontal="center" vertical="top"/>
    </xf>
    <xf numFmtId="0" fontId="49" fillId="3" borderId="13" xfId="0" applyFont="1" applyFill="1" applyBorder="1" applyAlignment="1">
      <alignment horizontal="center" vertical="top"/>
    </xf>
    <xf numFmtId="0" fontId="56" fillId="0" borderId="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59" fillId="0" borderId="0" xfId="333" applyFont="1" applyAlignment="1"/>
    <xf numFmtId="0" fontId="46" fillId="0" borderId="0" xfId="1" applyFont="1" applyAlignment="1">
      <alignment horizontal="center" vertical="center"/>
    </xf>
    <xf numFmtId="0" fontId="56" fillId="3" borderId="1" xfId="1" applyFont="1" applyFill="1" applyBorder="1" applyAlignment="1">
      <alignment horizontal="center" vertical="center"/>
    </xf>
    <xf numFmtId="0" fontId="46" fillId="3" borderId="2" xfId="1" applyFont="1" applyFill="1" applyBorder="1" applyAlignment="1">
      <alignment horizontal="center" vertical="center" textRotation="90"/>
    </xf>
    <xf numFmtId="0" fontId="46" fillId="3" borderId="9" xfId="1" applyFont="1" applyFill="1" applyBorder="1" applyAlignment="1">
      <alignment horizontal="center" vertical="top"/>
    </xf>
    <xf numFmtId="0" fontId="46" fillId="3" borderId="4" xfId="1" applyFont="1" applyFill="1" applyBorder="1" applyAlignment="1">
      <alignment horizontal="center" vertical="center" textRotation="90"/>
    </xf>
    <xf numFmtId="0" fontId="46" fillId="3" borderId="13" xfId="1" applyFont="1" applyFill="1" applyBorder="1" applyAlignment="1">
      <alignment horizontal="center" vertical="top"/>
    </xf>
    <xf numFmtId="0" fontId="46" fillId="48" borderId="6" xfId="1" applyFont="1" applyFill="1" applyBorder="1" applyAlignment="1">
      <alignment horizontal="center" vertical="center"/>
    </xf>
    <xf numFmtId="0" fontId="46" fillId="48" borderId="3" xfId="1" applyFont="1" applyFill="1" applyBorder="1" applyAlignment="1">
      <alignment horizontal="center" vertical="center"/>
    </xf>
    <xf numFmtId="0" fontId="60" fillId="4" borderId="7" xfId="1" applyFont="1" applyFill="1" applyBorder="1" applyAlignment="1">
      <alignment horizontal="center" vertical="center"/>
    </xf>
    <xf numFmtId="0" fontId="60" fillId="4" borderId="8" xfId="1" applyFont="1" applyFill="1" applyBorder="1" applyAlignment="1">
      <alignment horizontal="center" vertical="center"/>
    </xf>
    <xf numFmtId="0" fontId="60" fillId="0" borderId="9" xfId="1" applyFont="1" applyBorder="1" applyAlignment="1">
      <alignment horizontal="center" vertical="center"/>
    </xf>
    <xf numFmtId="0" fontId="46" fillId="3" borderId="2" xfId="1" applyFont="1" applyFill="1" applyBorder="1" applyAlignment="1">
      <alignment horizontal="center" vertical="top"/>
    </xf>
    <xf numFmtId="0" fontId="46" fillId="3" borderId="12" xfId="1" applyFont="1" applyFill="1" applyBorder="1" applyAlignment="1">
      <alignment horizontal="center" vertical="top"/>
    </xf>
    <xf numFmtId="0" fontId="46" fillId="3" borderId="6" xfId="333" applyFont="1" applyFill="1" applyBorder="1" applyAlignment="1">
      <alignment horizontal="center" vertical="center" wrapText="1"/>
    </xf>
    <xf numFmtId="0" fontId="46" fillId="3" borderId="3" xfId="333" applyFont="1" applyFill="1" applyBorder="1" applyAlignment="1">
      <alignment horizontal="center" vertical="center" wrapText="1"/>
    </xf>
    <xf numFmtId="0" fontId="46" fillId="3" borderId="25" xfId="1" applyFont="1" applyFill="1" applyBorder="1" applyAlignment="1">
      <alignment horizontal="center" vertical="top"/>
    </xf>
    <xf numFmtId="0" fontId="46" fillId="3" borderId="10" xfId="333" applyFont="1" applyFill="1" applyBorder="1" applyAlignment="1">
      <alignment horizontal="center" vertical="center" wrapText="1"/>
    </xf>
    <xf numFmtId="0" fontId="46" fillId="3" borderId="11" xfId="333" applyFont="1" applyFill="1" applyBorder="1" applyAlignment="1">
      <alignment horizontal="center" vertical="center" wrapText="1"/>
    </xf>
    <xf numFmtId="0" fontId="46" fillId="3" borderId="15" xfId="1" applyFont="1" applyFill="1" applyBorder="1" applyAlignment="1">
      <alignment horizontal="center" vertical="top"/>
    </xf>
    <xf numFmtId="0" fontId="46" fillId="3" borderId="12" xfId="1" applyFont="1" applyFill="1" applyBorder="1" applyAlignment="1">
      <alignment horizontal="center" vertical="center" textRotation="90"/>
    </xf>
    <xf numFmtId="0" fontId="46" fillId="3" borderId="7" xfId="333" applyFont="1" applyFill="1" applyBorder="1" applyAlignment="1">
      <alignment horizontal="center" vertical="center" wrapText="1"/>
    </xf>
    <xf numFmtId="0" fontId="46" fillId="3" borderId="8" xfId="333" applyFont="1" applyFill="1" applyBorder="1" applyAlignment="1">
      <alignment horizontal="center" vertical="center" wrapText="1"/>
    </xf>
    <xf numFmtId="0" fontId="43" fillId="51" borderId="26" xfId="1" applyFont="1" applyFill="1" applyBorder="1" applyAlignment="1">
      <alignment horizontal="center" vertical="center"/>
    </xf>
    <xf numFmtId="0" fontId="43" fillId="51" borderId="27" xfId="1" applyFont="1" applyFill="1" applyBorder="1" applyAlignment="1">
      <alignment horizontal="center" vertical="center"/>
    </xf>
    <xf numFmtId="0" fontId="43" fillId="51" borderId="7" xfId="1" applyFont="1" applyFill="1" applyBorder="1" applyAlignment="1">
      <alignment horizontal="center" vertical="center"/>
    </xf>
    <xf numFmtId="0" fontId="43" fillId="51" borderId="8" xfId="1" applyFont="1" applyFill="1" applyBorder="1" applyAlignment="1">
      <alignment horizontal="center" vertical="center"/>
    </xf>
    <xf numFmtId="0" fontId="51" fillId="51" borderId="1" xfId="1" applyFont="1" applyFill="1" applyBorder="1" applyAlignment="1">
      <alignment horizontal="left" vertical="center" wrapText="1"/>
    </xf>
    <xf numFmtId="0" fontId="46" fillId="10" borderId="9" xfId="333" applyFont="1" applyFill="1" applyBorder="1" applyAlignment="1">
      <alignment horizontal="center" vertical="top"/>
    </xf>
    <xf numFmtId="0" fontId="56" fillId="0" borderId="5" xfId="333" applyFont="1" applyFill="1" applyBorder="1" applyAlignment="1">
      <alignment horizontal="center" vertical="center"/>
    </xf>
    <xf numFmtId="0" fontId="56" fillId="0" borderId="13" xfId="333" applyFont="1" applyFill="1" applyBorder="1" applyAlignment="1">
      <alignment horizontal="center" vertical="center"/>
    </xf>
    <xf numFmtId="0" fontId="56" fillId="0" borderId="9" xfId="333" applyFont="1" applyFill="1" applyBorder="1" applyAlignment="1">
      <alignment horizontal="center" vertical="center"/>
    </xf>
    <xf numFmtId="0" fontId="43" fillId="11" borderId="0" xfId="1" applyFont="1" applyFill="1" applyBorder="1"/>
    <xf numFmtId="0" fontId="46" fillId="3" borderId="1" xfId="1" applyFont="1" applyFill="1" applyBorder="1" applyAlignment="1">
      <alignment horizontal="center" vertical="top"/>
    </xf>
    <xf numFmtId="0" fontId="56" fillId="0" borderId="6" xfId="1" applyFont="1" applyBorder="1" applyAlignment="1">
      <alignment horizontal="center" vertical="center"/>
    </xf>
    <xf numFmtId="0" fontId="56" fillId="0" borderId="25" xfId="1" applyFont="1" applyBorder="1" applyAlignment="1">
      <alignment horizontal="center" vertical="center"/>
    </xf>
    <xf numFmtId="0" fontId="56" fillId="0" borderId="3" xfId="1" applyFont="1" applyBorder="1" applyAlignment="1">
      <alignment horizontal="center" vertical="center"/>
    </xf>
    <xf numFmtId="0" fontId="46" fillId="3" borderId="6" xfId="1" applyFont="1" applyFill="1" applyBorder="1" applyAlignment="1">
      <alignment horizontal="center" vertical="top"/>
    </xf>
    <xf numFmtId="0" fontId="53" fillId="50" borderId="6" xfId="1" applyFont="1" applyFill="1" applyBorder="1" applyAlignment="1">
      <alignment horizontal="center" vertical="center"/>
    </xf>
    <xf numFmtId="0" fontId="53" fillId="50" borderId="3" xfId="1" applyFont="1" applyFill="1" applyBorder="1" applyAlignment="1">
      <alignment horizontal="center" vertical="center"/>
    </xf>
    <xf numFmtId="0" fontId="46" fillId="3" borderId="7" xfId="1" applyFont="1" applyFill="1" applyBorder="1" applyAlignment="1">
      <alignment horizontal="center" vertical="top"/>
    </xf>
    <xf numFmtId="0" fontId="43" fillId="4" borderId="0" xfId="1" applyFont="1" applyFill="1" applyBorder="1"/>
    <xf numFmtId="0" fontId="61" fillId="3" borderId="6" xfId="1" applyFont="1" applyFill="1" applyBorder="1" applyAlignment="1">
      <alignment horizontal="left" vertical="center" wrapText="1"/>
    </xf>
    <xf numFmtId="0" fontId="61" fillId="3" borderId="3" xfId="1" applyFont="1" applyFill="1" applyBorder="1" applyAlignment="1">
      <alignment horizontal="left" vertical="center" wrapText="1"/>
    </xf>
    <xf numFmtId="0" fontId="61" fillId="3" borderId="10" xfId="1" applyFont="1" applyFill="1" applyBorder="1" applyAlignment="1">
      <alignment horizontal="left" vertical="center" wrapText="1"/>
    </xf>
    <xf numFmtId="0" fontId="61" fillId="3" borderId="11" xfId="1" applyFont="1" applyFill="1" applyBorder="1" applyAlignment="1">
      <alignment horizontal="left" vertical="center" wrapText="1"/>
    </xf>
    <xf numFmtId="0" fontId="61" fillId="3" borderId="7" xfId="1" applyFont="1" applyFill="1" applyBorder="1" applyAlignment="1">
      <alignment horizontal="left" vertical="center" wrapText="1"/>
    </xf>
    <xf numFmtId="0" fontId="61" fillId="3" borderId="8" xfId="1" applyFont="1" applyFill="1" applyBorder="1" applyAlignment="1">
      <alignment horizontal="left" vertical="center" wrapText="1"/>
    </xf>
    <xf numFmtId="0" fontId="46" fillId="0" borderId="0" xfId="1" applyFont="1" applyFill="1" applyBorder="1" applyAlignment="1">
      <alignment horizontal="center" vertical="center" textRotation="90"/>
    </xf>
    <xf numFmtId="0" fontId="46" fillId="0" borderId="0" xfId="1" applyFont="1" applyFill="1" applyBorder="1" applyAlignment="1">
      <alignment horizontal="center" vertical="top"/>
    </xf>
    <xf numFmtId="0" fontId="62" fillId="0" borderId="0" xfId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0" fontId="46" fillId="0" borderId="0" xfId="1" applyFont="1" applyBorder="1" applyAlignment="1">
      <alignment vertical="center"/>
    </xf>
    <xf numFmtId="0" fontId="63" fillId="0" borderId="0" xfId="1" applyFont="1" applyAlignment="1">
      <alignment horizontal="center" vertical="center"/>
    </xf>
    <xf numFmtId="0" fontId="46" fillId="3" borderId="4" xfId="1" applyFont="1" applyFill="1" applyBorder="1" applyAlignment="1">
      <alignment horizontal="center" vertical="top"/>
    </xf>
    <xf numFmtId="0" fontId="56" fillId="0" borderId="7" xfId="1" applyFont="1" applyBorder="1" applyAlignment="1">
      <alignment horizontal="center" vertical="center"/>
    </xf>
    <xf numFmtId="0" fontId="56" fillId="0" borderId="15" xfId="1" applyFont="1" applyBorder="1" applyAlignment="1">
      <alignment horizontal="center" vertical="center"/>
    </xf>
    <xf numFmtId="0" fontId="56" fillId="0" borderId="8" xfId="1" applyFont="1" applyBorder="1" applyAlignment="1">
      <alignment horizontal="center" vertical="center"/>
    </xf>
    <xf numFmtId="0" fontId="60" fillId="0" borderId="0" xfId="1" applyFont="1" applyBorder="1" applyAlignment="1">
      <alignment horizontal="center" vertical="center"/>
    </xf>
    <xf numFmtId="0" fontId="46" fillId="3" borderId="13" xfId="1" applyFont="1" applyFill="1" applyBorder="1" applyAlignment="1">
      <alignment horizontal="center" vertical="top"/>
    </xf>
    <xf numFmtId="0" fontId="43" fillId="8" borderId="0" xfId="1" applyFont="1" applyFill="1" applyProtection="1">
      <protection locked="0"/>
    </xf>
    <xf numFmtId="0" fontId="64" fillId="4" borderId="0" xfId="1" applyFont="1" applyFill="1"/>
    <xf numFmtId="0" fontId="43" fillId="9" borderId="0" xfId="1" applyFont="1" applyFill="1" applyAlignment="1">
      <alignment horizontal="center"/>
    </xf>
    <xf numFmtId="0" fontId="43" fillId="0" borderId="0" xfId="1" applyFont="1"/>
    <xf numFmtId="0" fontId="64" fillId="0" borderId="0" xfId="1" applyFont="1" applyFill="1" applyAlignment="1">
      <alignment horizontal="center" vertical="center"/>
    </xf>
    <xf numFmtId="0" fontId="43" fillId="0" borderId="0" xfId="1" applyFont="1" applyFill="1" applyAlignment="1">
      <alignment horizontal="center"/>
    </xf>
    <xf numFmtId="0" fontId="43" fillId="0" borderId="0" xfId="1" applyFont="1" applyFill="1"/>
    <xf numFmtId="0" fontId="43" fillId="0" borderId="1" xfId="1" applyFont="1" applyBorder="1" applyAlignment="1">
      <alignment horizontal="center"/>
    </xf>
    <xf numFmtId="0" fontId="65" fillId="0" borderId="1" xfId="1" applyFont="1" applyFill="1" applyBorder="1" applyAlignment="1">
      <alignment horizontal="center"/>
    </xf>
    <xf numFmtId="0" fontId="66" fillId="4" borderId="0" xfId="1" applyFont="1" applyFill="1" applyBorder="1" applyAlignment="1">
      <alignment horizontal="center"/>
    </xf>
    <xf numFmtId="0" fontId="66" fillId="4" borderId="0" xfId="1" applyFont="1" applyFill="1" applyAlignment="1">
      <alignment horizontal="center"/>
    </xf>
    <xf numFmtId="0" fontId="43" fillId="4" borderId="0" xfId="1" applyFont="1" applyFill="1"/>
    <xf numFmtId="0" fontId="65" fillId="0" borderId="1" xfId="1" applyFont="1" applyFill="1" applyBorder="1" applyAlignment="1">
      <alignment horizontal="center"/>
    </xf>
    <xf numFmtId="0" fontId="43" fillId="4" borderId="1" xfId="1" applyFont="1" applyFill="1" applyBorder="1" applyAlignment="1">
      <alignment horizontal="center" vertical="center"/>
    </xf>
    <xf numFmtId="0" fontId="43" fillId="2" borderId="1" xfId="1" applyFont="1" applyFill="1" applyBorder="1" applyAlignment="1"/>
    <xf numFmtId="0" fontId="43" fillId="0" borderId="1" xfId="1" quotePrefix="1" applyFont="1" applyFill="1" applyBorder="1" applyAlignment="1">
      <alignment horizontal="center"/>
    </xf>
    <xf numFmtId="0" fontId="67" fillId="4" borderId="0" xfId="1" quotePrefix="1" applyFont="1" applyFill="1" applyBorder="1" applyAlignment="1">
      <alignment horizontal="center"/>
    </xf>
    <xf numFmtId="0" fontId="67" fillId="4" borderId="0" xfId="1" applyFont="1" applyFill="1" applyAlignment="1">
      <alignment horizontal="center"/>
    </xf>
    <xf numFmtId="0" fontId="43" fillId="10" borderId="1" xfId="1" quotePrefix="1" applyFont="1" applyFill="1" applyBorder="1" applyAlignment="1">
      <alignment horizontal="center"/>
    </xf>
    <xf numFmtId="0" fontId="43" fillId="10" borderId="1" xfId="1" applyFont="1" applyFill="1" applyBorder="1" applyAlignment="1">
      <alignment horizontal="center"/>
    </xf>
    <xf numFmtId="0" fontId="43" fillId="2" borderId="1" xfId="1" applyFont="1" applyFill="1" applyBorder="1" applyAlignment="1">
      <alignment horizontal="center"/>
    </xf>
    <xf numFmtId="0" fontId="43" fillId="0" borderId="1" xfId="1" applyFont="1" applyFill="1" applyBorder="1" applyAlignment="1">
      <alignment horizontal="center"/>
    </xf>
    <xf numFmtId="0" fontId="43" fillId="0" borderId="1" xfId="1" applyFont="1" applyBorder="1" applyAlignment="1" applyProtection="1">
      <alignment horizontal="center"/>
      <protection locked="0"/>
    </xf>
    <xf numFmtId="0" fontId="43" fillId="9" borderId="0" xfId="1" applyFont="1" applyFill="1"/>
    <xf numFmtId="0" fontId="65" fillId="0" borderId="1" xfId="1" applyFont="1" applyBorder="1" applyAlignment="1">
      <alignment horizontal="center"/>
    </xf>
    <xf numFmtId="0" fontId="68" fillId="4" borderId="0" xfId="1" applyFont="1" applyFill="1" applyBorder="1" applyAlignment="1">
      <alignment horizontal="center"/>
    </xf>
    <xf numFmtId="0" fontId="65" fillId="3" borderId="1" xfId="1" applyFont="1" applyFill="1" applyBorder="1" applyAlignment="1">
      <alignment horizontal="center"/>
    </xf>
    <xf numFmtId="0" fontId="69" fillId="3" borderId="1" xfId="1" applyFont="1" applyFill="1" applyBorder="1" applyAlignment="1">
      <alignment horizontal="center"/>
    </xf>
    <xf numFmtId="0" fontId="43" fillId="3" borderId="1" xfId="1" applyFont="1" applyFill="1" applyBorder="1" applyAlignment="1">
      <alignment horizontal="center"/>
    </xf>
    <xf numFmtId="0" fontId="70" fillId="4" borderId="0" xfId="1" applyFont="1" applyFill="1" applyBorder="1" applyAlignment="1">
      <alignment horizontal="center"/>
    </xf>
    <xf numFmtId="0" fontId="43" fillId="4" borderId="1" xfId="1" applyFont="1" applyFill="1" applyBorder="1" applyAlignment="1">
      <alignment horizontal="center"/>
    </xf>
    <xf numFmtId="0" fontId="39" fillId="0" borderId="0" xfId="1" applyFont="1" applyFill="1" applyAlignment="1">
      <alignment horizontal="center"/>
    </xf>
    <xf numFmtId="0" fontId="69" fillId="0" borderId="0" xfId="1" applyFont="1" applyFill="1" applyBorder="1" applyAlignment="1">
      <alignment horizontal="center"/>
    </xf>
    <xf numFmtId="0" fontId="56" fillId="0" borderId="0" xfId="1" applyFont="1"/>
    <xf numFmtId="0" fontId="43" fillId="3" borderId="1" xfId="1" applyFont="1" applyFill="1" applyBorder="1" applyAlignment="1">
      <alignment horizontal="center" vertical="center"/>
    </xf>
    <xf numFmtId="0" fontId="65" fillId="3" borderId="1" xfId="1" applyFont="1" applyFill="1" applyBorder="1" applyAlignment="1">
      <alignment horizontal="center"/>
    </xf>
    <xf numFmtId="0" fontId="43" fillId="4" borderId="1" xfId="1" applyFont="1" applyFill="1" applyBorder="1" applyAlignment="1">
      <alignment horizontal="center"/>
    </xf>
    <xf numFmtId="0" fontId="43" fillId="9" borderId="1" xfId="1" applyFont="1" applyFill="1" applyBorder="1" applyAlignment="1">
      <alignment horizontal="center"/>
    </xf>
    <xf numFmtId="0" fontId="43" fillId="0" borderId="0" xfId="1" applyFont="1" applyFill="1" applyBorder="1"/>
    <xf numFmtId="0" fontId="43" fillId="0" borderId="1" xfId="1" applyFont="1" applyFill="1" applyBorder="1" applyAlignment="1">
      <alignment horizontal="center"/>
    </xf>
    <xf numFmtId="0" fontId="64" fillId="0" borderId="0" xfId="1" applyFont="1"/>
    <xf numFmtId="0" fontId="56" fillId="0" borderId="0" xfId="1" applyFont="1" applyAlignment="1">
      <alignment horizontal="center"/>
    </xf>
    <xf numFmtId="0" fontId="66" fillId="0" borderId="0" xfId="1" applyFont="1" applyBorder="1" applyAlignment="1">
      <alignment horizontal="center"/>
    </xf>
    <xf numFmtId="0" fontId="66" fillId="0" borderId="0" xfId="1" applyFont="1" applyAlignment="1">
      <alignment horizontal="center"/>
    </xf>
    <xf numFmtId="0" fontId="67" fillId="0" borderId="0" xfId="1" quotePrefix="1" applyFont="1" applyBorder="1" applyAlignment="1">
      <alignment horizontal="center"/>
    </xf>
    <xf numFmtId="0" fontId="67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68" fillId="0" borderId="0" xfId="1" applyFont="1" applyFill="1" applyBorder="1" applyAlignment="1">
      <alignment horizontal="center"/>
    </xf>
    <xf numFmtId="0" fontId="65" fillId="0" borderId="0" xfId="1" applyFont="1" applyFill="1" applyBorder="1" applyAlignment="1">
      <alignment horizontal="center"/>
    </xf>
    <xf numFmtId="0" fontId="70" fillId="0" borderId="0" xfId="1" applyFont="1" applyFill="1" applyBorder="1" applyAlignment="1">
      <alignment horizontal="center"/>
    </xf>
    <xf numFmtId="0" fontId="70" fillId="0" borderId="0" xfId="1" applyFont="1"/>
    <xf numFmtId="0" fontId="43" fillId="0" borderId="0" xfId="1" applyFont="1" applyFill="1" applyBorder="1" applyAlignment="1">
      <alignment horizontal="center"/>
    </xf>
    <xf numFmtId="0" fontId="43" fillId="0" borderId="0" xfId="1" applyFont="1" applyFill="1" applyBorder="1" applyAlignment="1">
      <alignment horizontal="left"/>
    </xf>
    <xf numFmtId="0" fontId="43" fillId="8" borderId="0" xfId="0" applyFont="1" applyFill="1"/>
    <xf numFmtId="0" fontId="64" fillId="0" borderId="0" xfId="0" applyFont="1"/>
    <xf numFmtId="0" fontId="64" fillId="4" borderId="0" xfId="1" applyFont="1" applyFill="1" applyBorder="1" applyAlignment="1">
      <alignment horizontal="center" vertical="center"/>
    </xf>
    <xf numFmtId="0" fontId="71" fillId="4" borderId="0" xfId="1" applyFont="1" applyFill="1" applyBorder="1" applyAlignment="1">
      <alignment horizontal="center" vertical="center"/>
    </xf>
    <xf numFmtId="0" fontId="43" fillId="4" borderId="0" xfId="1" applyFont="1" applyFill="1" applyBorder="1" applyAlignment="1">
      <alignment horizontal="center"/>
    </xf>
    <xf numFmtId="0" fontId="43" fillId="0" borderId="0" xfId="0" applyFont="1"/>
    <xf numFmtId="0" fontId="43" fillId="0" borderId="1" xfId="0" applyFont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43" fillId="0" borderId="1" xfId="0" applyFont="1" applyBorder="1" applyAlignment="1" applyProtection="1">
      <alignment horizontal="center"/>
      <protection locked="0"/>
    </xf>
    <xf numFmtId="0" fontId="43" fillId="2" borderId="1" xfId="0" applyFont="1" applyFill="1" applyBorder="1" applyAlignment="1"/>
    <xf numFmtId="0" fontId="43" fillId="0" borderId="1" xfId="0" quotePrefix="1" applyFont="1" applyFill="1" applyBorder="1" applyAlignment="1">
      <alignment horizontal="center"/>
    </xf>
    <xf numFmtId="0" fontId="67" fillId="0" borderId="0" xfId="0" quotePrefix="1" applyFont="1" applyBorder="1" applyAlignment="1">
      <alignment horizontal="center"/>
    </xf>
    <xf numFmtId="0" fontId="67" fillId="0" borderId="0" xfId="0" applyFont="1" applyAlignment="1">
      <alignment horizontal="center"/>
    </xf>
    <xf numFmtId="0" fontId="43" fillId="10" borderId="1" xfId="0" quotePrefix="1" applyFont="1" applyFill="1" applyBorder="1" applyAlignment="1">
      <alignment horizontal="center"/>
    </xf>
    <xf numFmtId="0" fontId="43" fillId="10" borderId="1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3" fillId="0" borderId="0" xfId="0" applyFont="1" applyFill="1" applyBorder="1"/>
    <xf numFmtId="0" fontId="43" fillId="0" borderId="0" xfId="0" applyFont="1" applyAlignment="1">
      <alignment horizontal="center"/>
    </xf>
    <xf numFmtId="0" fontId="65" fillId="0" borderId="1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43" fillId="0" borderId="0" xfId="0" applyFont="1" applyFill="1"/>
    <xf numFmtId="0" fontId="65" fillId="0" borderId="0" xfId="0" applyFont="1" applyFill="1" applyBorder="1" applyAlignment="1">
      <alignment horizontal="center"/>
    </xf>
    <xf numFmtId="0" fontId="65" fillId="3" borderId="1" xfId="0" applyFont="1" applyFill="1" applyBorder="1" applyAlignment="1">
      <alignment horizontal="center"/>
    </xf>
    <xf numFmtId="0" fontId="69" fillId="3" borderId="1" xfId="0" applyFont="1" applyFill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70" fillId="0" borderId="0" xfId="0" applyFont="1"/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Alignment="1">
      <alignment horizontal="center"/>
    </xf>
    <xf numFmtId="0" fontId="43" fillId="8" borderId="0" xfId="1" applyFont="1" applyFill="1"/>
    <xf numFmtId="0" fontId="39" fillId="0" borderId="0" xfId="1" applyFont="1"/>
  </cellXfs>
  <cellStyles count="592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1 2" xfId="27"/>
    <cellStyle name="60% - Accent2" xfId="28"/>
    <cellStyle name="60% - Accent2 2" xfId="29"/>
    <cellStyle name="60% - Accent3" xfId="30"/>
    <cellStyle name="60% - Accent3 2" xfId="31"/>
    <cellStyle name="60% - Accent4" xfId="32"/>
    <cellStyle name="60% - Accent4 2" xfId="33"/>
    <cellStyle name="60% - Accent5" xfId="34"/>
    <cellStyle name="60% - Accent5 2" xfId="35"/>
    <cellStyle name="60% - Accent6" xfId="36"/>
    <cellStyle name="60% - Accent6 2" xfId="37"/>
    <cellStyle name="Bad" xfId="38"/>
    <cellStyle name="Bad 2" xfId="39"/>
    <cellStyle name="Calculation" xfId="40"/>
    <cellStyle name="Calculation 2" xfId="41"/>
    <cellStyle name="Calculation 2 10" xfId="42"/>
    <cellStyle name="Calculation 2 10 2" xfId="43"/>
    <cellStyle name="Calculation 2 11" xfId="44"/>
    <cellStyle name="Calculation 2 12" xfId="45"/>
    <cellStyle name="Calculation 2 2" xfId="46"/>
    <cellStyle name="Calculation 2 2 2" xfId="47"/>
    <cellStyle name="Calculation 2 3" xfId="48"/>
    <cellStyle name="Calculation 2 3 2" xfId="49"/>
    <cellStyle name="Calculation 2 4" xfId="50"/>
    <cellStyle name="Calculation 2 4 2" xfId="51"/>
    <cellStyle name="Calculation 2 5" xfId="52"/>
    <cellStyle name="Calculation 2 5 2" xfId="53"/>
    <cellStyle name="Calculation 2 6" xfId="54"/>
    <cellStyle name="Calculation 2 6 2" xfId="55"/>
    <cellStyle name="Calculation 2 7" xfId="56"/>
    <cellStyle name="Calculation 2 7 2" xfId="57"/>
    <cellStyle name="Calculation 2 8" xfId="58"/>
    <cellStyle name="Calculation 2 8 2" xfId="59"/>
    <cellStyle name="Calculation 2 9" xfId="60"/>
    <cellStyle name="Calculation 2 9 2" xfId="61"/>
    <cellStyle name="Calculation 3" xfId="62"/>
    <cellStyle name="Calculation 3 10" xfId="63"/>
    <cellStyle name="Calculation 3 10 2" xfId="64"/>
    <cellStyle name="Calculation 3 11" xfId="65"/>
    <cellStyle name="Calculation 3 2" xfId="66"/>
    <cellStyle name="Calculation 3 2 2" xfId="67"/>
    <cellStyle name="Calculation 3 3" xfId="68"/>
    <cellStyle name="Calculation 3 3 2" xfId="69"/>
    <cellStyle name="Calculation 3 4" xfId="70"/>
    <cellStyle name="Calculation 3 4 2" xfId="71"/>
    <cellStyle name="Calculation 3 5" xfId="72"/>
    <cellStyle name="Calculation 3 5 2" xfId="73"/>
    <cellStyle name="Calculation 3 6" xfId="74"/>
    <cellStyle name="Calculation 3 6 2" xfId="75"/>
    <cellStyle name="Calculation 3 7" xfId="76"/>
    <cellStyle name="Calculation 3 7 2" xfId="77"/>
    <cellStyle name="Calculation 3 8" xfId="78"/>
    <cellStyle name="Calculation 3 8 2" xfId="79"/>
    <cellStyle name="Calculation 3 9" xfId="80"/>
    <cellStyle name="Calculation 3 9 2" xfId="81"/>
    <cellStyle name="Calculation 4" xfId="82"/>
    <cellStyle name="Calculation 4 10" xfId="83"/>
    <cellStyle name="Calculation 4 10 2" xfId="84"/>
    <cellStyle name="Calculation 4 11" xfId="85"/>
    <cellStyle name="Calculation 4 2" xfId="86"/>
    <cellStyle name="Calculation 4 2 2" xfId="87"/>
    <cellStyle name="Calculation 4 3" xfId="88"/>
    <cellStyle name="Calculation 4 3 2" xfId="89"/>
    <cellStyle name="Calculation 4 4" xfId="90"/>
    <cellStyle name="Calculation 4 4 2" xfId="91"/>
    <cellStyle name="Calculation 4 5" xfId="92"/>
    <cellStyle name="Calculation 4 5 2" xfId="93"/>
    <cellStyle name="Calculation 4 6" xfId="94"/>
    <cellStyle name="Calculation 4 6 2" xfId="95"/>
    <cellStyle name="Calculation 4 7" xfId="96"/>
    <cellStyle name="Calculation 4 7 2" xfId="97"/>
    <cellStyle name="Calculation 4 8" xfId="98"/>
    <cellStyle name="Calculation 4 8 2" xfId="99"/>
    <cellStyle name="Calculation 4 9" xfId="100"/>
    <cellStyle name="Calculation 4 9 2" xfId="101"/>
    <cellStyle name="Calculation 5" xfId="102"/>
    <cellStyle name="Calculation 5 10" xfId="103"/>
    <cellStyle name="Calculation 5 10 2" xfId="104"/>
    <cellStyle name="Calculation 5 11" xfId="105"/>
    <cellStyle name="Calculation 5 2" xfId="106"/>
    <cellStyle name="Calculation 5 2 2" xfId="107"/>
    <cellStyle name="Calculation 5 3" xfId="108"/>
    <cellStyle name="Calculation 5 3 2" xfId="109"/>
    <cellStyle name="Calculation 5 4" xfId="110"/>
    <cellStyle name="Calculation 5 4 2" xfId="111"/>
    <cellStyle name="Calculation 5 5" xfId="112"/>
    <cellStyle name="Calculation 5 5 2" xfId="113"/>
    <cellStyle name="Calculation 5 6" xfId="114"/>
    <cellStyle name="Calculation 5 6 2" xfId="115"/>
    <cellStyle name="Calculation 5 7" xfId="116"/>
    <cellStyle name="Calculation 5 7 2" xfId="117"/>
    <cellStyle name="Calculation 5 8" xfId="118"/>
    <cellStyle name="Calculation 5 8 2" xfId="119"/>
    <cellStyle name="Calculation 5 9" xfId="120"/>
    <cellStyle name="Calculation 5 9 2" xfId="121"/>
    <cellStyle name="Calculation 6" xfId="122"/>
    <cellStyle name="Calculation 6 10" xfId="123"/>
    <cellStyle name="Calculation 6 10 2" xfId="124"/>
    <cellStyle name="Calculation 6 11" xfId="125"/>
    <cellStyle name="Calculation 6 2" xfId="126"/>
    <cellStyle name="Calculation 6 2 2" xfId="127"/>
    <cellStyle name="Calculation 6 3" xfId="128"/>
    <cellStyle name="Calculation 6 3 2" xfId="129"/>
    <cellStyle name="Calculation 6 4" xfId="130"/>
    <cellStyle name="Calculation 6 4 2" xfId="131"/>
    <cellStyle name="Calculation 6 5" xfId="132"/>
    <cellStyle name="Calculation 6 5 2" xfId="133"/>
    <cellStyle name="Calculation 6 6" xfId="134"/>
    <cellStyle name="Calculation 6 6 2" xfId="135"/>
    <cellStyle name="Calculation 6 7" xfId="136"/>
    <cellStyle name="Calculation 6 7 2" xfId="137"/>
    <cellStyle name="Calculation 6 8" xfId="138"/>
    <cellStyle name="Calculation 6 8 2" xfId="139"/>
    <cellStyle name="Calculation 6 9" xfId="140"/>
    <cellStyle name="Calculation 6 9 2" xfId="141"/>
    <cellStyle name="Calculation 7" xfId="142"/>
    <cellStyle name="Calculation 7 10" xfId="143"/>
    <cellStyle name="Calculation 7 10 2" xfId="144"/>
    <cellStyle name="Calculation 7 11" xfId="145"/>
    <cellStyle name="Calculation 7 2" xfId="146"/>
    <cellStyle name="Calculation 7 2 2" xfId="147"/>
    <cellStyle name="Calculation 7 3" xfId="148"/>
    <cellStyle name="Calculation 7 3 2" xfId="149"/>
    <cellStyle name="Calculation 7 4" xfId="150"/>
    <cellStyle name="Calculation 7 4 2" xfId="151"/>
    <cellStyle name="Calculation 7 5" xfId="152"/>
    <cellStyle name="Calculation 7 5 2" xfId="153"/>
    <cellStyle name="Calculation 7 6" xfId="154"/>
    <cellStyle name="Calculation 7 6 2" xfId="155"/>
    <cellStyle name="Calculation 7 7" xfId="156"/>
    <cellStyle name="Calculation 7 7 2" xfId="157"/>
    <cellStyle name="Calculation 7 8" xfId="158"/>
    <cellStyle name="Calculation 7 8 2" xfId="159"/>
    <cellStyle name="Calculation 7 9" xfId="160"/>
    <cellStyle name="Calculation 7 9 2" xfId="161"/>
    <cellStyle name="Calculation 8" xfId="162"/>
    <cellStyle name="Calculation 8 2" xfId="163"/>
    <cellStyle name="Check Cell" xfId="164"/>
    <cellStyle name="Check Cell 2" xfId="165"/>
    <cellStyle name="Euro" xfId="166"/>
    <cellStyle name="Euro 2" xfId="167"/>
    <cellStyle name="Excel Built-in Normal" xfId="168"/>
    <cellStyle name="Explanatory Text" xfId="169"/>
    <cellStyle name="Explanatory Text 2" xfId="170"/>
    <cellStyle name="Good" xfId="171"/>
    <cellStyle name="Good 2" xfId="172"/>
    <cellStyle name="Heading 1" xfId="173"/>
    <cellStyle name="Heading 1 2" xfId="174"/>
    <cellStyle name="Heading 2" xfId="175"/>
    <cellStyle name="Heading 2 2" xfId="176"/>
    <cellStyle name="Heading 3" xfId="177"/>
    <cellStyle name="Heading 3 2" xfId="178"/>
    <cellStyle name="Heading 4" xfId="179"/>
    <cellStyle name="Heading 4 2" xfId="180"/>
    <cellStyle name="Input" xfId="181"/>
    <cellStyle name="Input 2" xfId="182"/>
    <cellStyle name="Input 2 10" xfId="183"/>
    <cellStyle name="Input 2 10 2" xfId="184"/>
    <cellStyle name="Input 2 11" xfId="185"/>
    <cellStyle name="Input 2 12" xfId="186"/>
    <cellStyle name="Input 2 2" xfId="187"/>
    <cellStyle name="Input 2 2 2" xfId="188"/>
    <cellStyle name="Input 2 3" xfId="189"/>
    <cellStyle name="Input 2 3 2" xfId="190"/>
    <cellStyle name="Input 2 4" xfId="191"/>
    <cellStyle name="Input 2 4 2" xfId="192"/>
    <cellStyle name="Input 2 5" xfId="193"/>
    <cellStyle name="Input 2 5 2" xfId="194"/>
    <cellStyle name="Input 2 6" xfId="195"/>
    <cellStyle name="Input 2 6 2" xfId="196"/>
    <cellStyle name="Input 2 7" xfId="197"/>
    <cellStyle name="Input 2 7 2" xfId="198"/>
    <cellStyle name="Input 2 8" xfId="199"/>
    <cellStyle name="Input 2 8 2" xfId="200"/>
    <cellStyle name="Input 2 9" xfId="201"/>
    <cellStyle name="Input 2 9 2" xfId="202"/>
    <cellStyle name="Input 3" xfId="203"/>
    <cellStyle name="Input 3 10" xfId="204"/>
    <cellStyle name="Input 3 10 2" xfId="205"/>
    <cellStyle name="Input 3 11" xfId="206"/>
    <cellStyle name="Input 3 2" xfId="207"/>
    <cellStyle name="Input 3 2 2" xfId="208"/>
    <cellStyle name="Input 3 3" xfId="209"/>
    <cellStyle name="Input 3 3 2" xfId="210"/>
    <cellStyle name="Input 3 4" xfId="211"/>
    <cellStyle name="Input 3 4 2" xfId="212"/>
    <cellStyle name="Input 3 5" xfId="213"/>
    <cellStyle name="Input 3 5 2" xfId="214"/>
    <cellStyle name="Input 3 6" xfId="215"/>
    <cellStyle name="Input 3 6 2" xfId="216"/>
    <cellStyle name="Input 3 7" xfId="217"/>
    <cellStyle name="Input 3 7 2" xfId="218"/>
    <cellStyle name="Input 3 8" xfId="219"/>
    <cellStyle name="Input 3 8 2" xfId="220"/>
    <cellStyle name="Input 3 9" xfId="221"/>
    <cellStyle name="Input 3 9 2" xfId="222"/>
    <cellStyle name="Input 4" xfId="223"/>
    <cellStyle name="Input 4 10" xfId="224"/>
    <cellStyle name="Input 4 10 2" xfId="225"/>
    <cellStyle name="Input 4 11" xfId="226"/>
    <cellStyle name="Input 4 2" xfId="227"/>
    <cellStyle name="Input 4 2 2" xfId="228"/>
    <cellStyle name="Input 4 3" xfId="229"/>
    <cellStyle name="Input 4 3 2" xfId="230"/>
    <cellStyle name="Input 4 4" xfId="231"/>
    <cellStyle name="Input 4 4 2" xfId="232"/>
    <cellStyle name="Input 4 5" xfId="233"/>
    <cellStyle name="Input 4 5 2" xfId="234"/>
    <cellStyle name="Input 4 6" xfId="235"/>
    <cellStyle name="Input 4 6 2" xfId="236"/>
    <cellStyle name="Input 4 7" xfId="237"/>
    <cellStyle name="Input 4 7 2" xfId="238"/>
    <cellStyle name="Input 4 8" xfId="239"/>
    <cellStyle name="Input 4 8 2" xfId="240"/>
    <cellStyle name="Input 4 9" xfId="241"/>
    <cellStyle name="Input 4 9 2" xfId="242"/>
    <cellStyle name="Input 5" xfId="243"/>
    <cellStyle name="Input 5 10" xfId="244"/>
    <cellStyle name="Input 5 10 2" xfId="245"/>
    <cellStyle name="Input 5 11" xfId="246"/>
    <cellStyle name="Input 5 2" xfId="247"/>
    <cellStyle name="Input 5 2 2" xfId="248"/>
    <cellStyle name="Input 5 3" xfId="249"/>
    <cellStyle name="Input 5 3 2" xfId="250"/>
    <cellStyle name="Input 5 4" xfId="251"/>
    <cellStyle name="Input 5 4 2" xfId="252"/>
    <cellStyle name="Input 5 5" xfId="253"/>
    <cellStyle name="Input 5 5 2" xfId="254"/>
    <cellStyle name="Input 5 6" xfId="255"/>
    <cellStyle name="Input 5 6 2" xfId="256"/>
    <cellStyle name="Input 5 7" xfId="257"/>
    <cellStyle name="Input 5 7 2" xfId="258"/>
    <cellStyle name="Input 5 8" xfId="259"/>
    <cellStyle name="Input 5 8 2" xfId="260"/>
    <cellStyle name="Input 5 9" xfId="261"/>
    <cellStyle name="Input 5 9 2" xfId="262"/>
    <cellStyle name="Input 6" xfId="263"/>
    <cellStyle name="Input 6 10" xfId="264"/>
    <cellStyle name="Input 6 10 2" xfId="265"/>
    <cellStyle name="Input 6 11" xfId="266"/>
    <cellStyle name="Input 6 2" xfId="267"/>
    <cellStyle name="Input 6 2 2" xfId="268"/>
    <cellStyle name="Input 6 3" xfId="269"/>
    <cellStyle name="Input 6 3 2" xfId="270"/>
    <cellStyle name="Input 6 4" xfId="271"/>
    <cellStyle name="Input 6 4 2" xfId="272"/>
    <cellStyle name="Input 6 5" xfId="273"/>
    <cellStyle name="Input 6 5 2" xfId="274"/>
    <cellStyle name="Input 6 6" xfId="275"/>
    <cellStyle name="Input 6 6 2" xfId="276"/>
    <cellStyle name="Input 6 7" xfId="277"/>
    <cellStyle name="Input 6 7 2" xfId="278"/>
    <cellStyle name="Input 6 8" xfId="279"/>
    <cellStyle name="Input 6 8 2" xfId="280"/>
    <cellStyle name="Input 6 9" xfId="281"/>
    <cellStyle name="Input 6 9 2" xfId="282"/>
    <cellStyle name="Input 7" xfId="283"/>
    <cellStyle name="Input 7 10" xfId="284"/>
    <cellStyle name="Input 7 10 2" xfId="285"/>
    <cellStyle name="Input 7 11" xfId="286"/>
    <cellStyle name="Input 7 2" xfId="287"/>
    <cellStyle name="Input 7 2 2" xfId="288"/>
    <cellStyle name="Input 7 3" xfId="289"/>
    <cellStyle name="Input 7 3 2" xfId="290"/>
    <cellStyle name="Input 7 4" xfId="291"/>
    <cellStyle name="Input 7 4 2" xfId="292"/>
    <cellStyle name="Input 7 5" xfId="293"/>
    <cellStyle name="Input 7 5 2" xfId="294"/>
    <cellStyle name="Input 7 6" xfId="295"/>
    <cellStyle name="Input 7 6 2" xfId="296"/>
    <cellStyle name="Input 7 7" xfId="297"/>
    <cellStyle name="Input 7 7 2" xfId="298"/>
    <cellStyle name="Input 7 8" xfId="299"/>
    <cellStyle name="Input 7 8 2" xfId="300"/>
    <cellStyle name="Input 7 9" xfId="301"/>
    <cellStyle name="Input 7 9 2" xfId="302"/>
    <cellStyle name="Input 8" xfId="303"/>
    <cellStyle name="Input 8 2" xfId="304"/>
    <cellStyle name="Linked Cell" xfId="305"/>
    <cellStyle name="Linked Cell 2" xfId="306"/>
    <cellStyle name="Monétaire 2" xfId="307"/>
    <cellStyle name="Monétaire 2 2" xfId="308"/>
    <cellStyle name="Neutral" xfId="309"/>
    <cellStyle name="Neutral 2" xfId="310"/>
    <cellStyle name="Normal" xfId="0" builtinId="0"/>
    <cellStyle name="Normal 2" xfId="1"/>
    <cellStyle name="Normal 2 2" xfId="311"/>
    <cellStyle name="Normal 2 2 2" xfId="312"/>
    <cellStyle name="Normal 2 2 3" xfId="313"/>
    <cellStyle name="Normal 2 3" xfId="314"/>
    <cellStyle name="Normal 3" xfId="315"/>
    <cellStyle name="Normal 3 2" xfId="316"/>
    <cellStyle name="Normal 3 2 2" xfId="317"/>
    <cellStyle name="Normal 3 2 3" xfId="318"/>
    <cellStyle name="Normal 3 2 4" xfId="319"/>
    <cellStyle name="Normal 3 3" xfId="320"/>
    <cellStyle name="Normal 3 4" xfId="321"/>
    <cellStyle name="Normal 4" xfId="322"/>
    <cellStyle name="Normal 4 2" xfId="323"/>
    <cellStyle name="Normal 4 2 2" xfId="324"/>
    <cellStyle name="Normal 4 2 3" xfId="325"/>
    <cellStyle name="Normal 4 2 4" xfId="326"/>
    <cellStyle name="Normal 4 3" xfId="327"/>
    <cellStyle name="Normal 4 4" xfId="328"/>
    <cellStyle name="Normal 4 5" xfId="329"/>
    <cellStyle name="Normal 5" xfId="330"/>
    <cellStyle name="Normal 5 2" xfId="331"/>
    <cellStyle name="Normal 5 2 2" xfId="332"/>
    <cellStyle name="Normal_FFDF LUDO" xfId="333"/>
    <cellStyle name="Note" xfId="334"/>
    <cellStyle name="Note 2" xfId="335"/>
    <cellStyle name="Note 2 10" xfId="336"/>
    <cellStyle name="Note 2 10 2" xfId="337"/>
    <cellStyle name="Note 2 11" xfId="338"/>
    <cellStyle name="Note 2 12" xfId="339"/>
    <cellStyle name="Note 2 2" xfId="340"/>
    <cellStyle name="Note 2 2 2" xfId="341"/>
    <cellStyle name="Note 2 3" xfId="342"/>
    <cellStyle name="Note 2 3 2" xfId="343"/>
    <cellStyle name="Note 2 4" xfId="344"/>
    <cellStyle name="Note 2 4 2" xfId="345"/>
    <cellStyle name="Note 2 5" xfId="346"/>
    <cellStyle name="Note 2 5 2" xfId="347"/>
    <cellStyle name="Note 2 6" xfId="348"/>
    <cellStyle name="Note 2 6 2" xfId="349"/>
    <cellStyle name="Note 2 7" xfId="350"/>
    <cellStyle name="Note 2 7 2" xfId="351"/>
    <cellStyle name="Note 2 8" xfId="352"/>
    <cellStyle name="Note 2 8 2" xfId="353"/>
    <cellStyle name="Note 2 9" xfId="354"/>
    <cellStyle name="Note 2 9 2" xfId="355"/>
    <cellStyle name="Note 3" xfId="356"/>
    <cellStyle name="Note 3 10" xfId="357"/>
    <cellStyle name="Note 3 10 2" xfId="358"/>
    <cellStyle name="Note 3 11" xfId="359"/>
    <cellStyle name="Note 3 2" xfId="360"/>
    <cellStyle name="Note 3 2 2" xfId="361"/>
    <cellStyle name="Note 3 3" xfId="362"/>
    <cellStyle name="Note 3 3 2" xfId="363"/>
    <cellStyle name="Note 3 4" xfId="364"/>
    <cellStyle name="Note 3 4 2" xfId="365"/>
    <cellStyle name="Note 3 5" xfId="366"/>
    <cellStyle name="Note 3 5 2" xfId="367"/>
    <cellStyle name="Note 3 6" xfId="368"/>
    <cellStyle name="Note 3 6 2" xfId="369"/>
    <cellStyle name="Note 3 7" xfId="370"/>
    <cellStyle name="Note 3 7 2" xfId="371"/>
    <cellStyle name="Note 3 8" xfId="372"/>
    <cellStyle name="Note 3 8 2" xfId="373"/>
    <cellStyle name="Note 3 9" xfId="374"/>
    <cellStyle name="Note 3 9 2" xfId="375"/>
    <cellStyle name="Note 4" xfId="376"/>
    <cellStyle name="Note 4 10" xfId="377"/>
    <cellStyle name="Note 4 10 2" xfId="378"/>
    <cellStyle name="Note 4 11" xfId="379"/>
    <cellStyle name="Note 4 2" xfId="380"/>
    <cellStyle name="Note 4 2 2" xfId="381"/>
    <cellStyle name="Note 4 3" xfId="382"/>
    <cellStyle name="Note 4 3 2" xfId="383"/>
    <cellStyle name="Note 4 4" xfId="384"/>
    <cellStyle name="Note 4 4 2" xfId="385"/>
    <cellStyle name="Note 4 5" xfId="386"/>
    <cellStyle name="Note 4 5 2" xfId="387"/>
    <cellStyle name="Note 4 6" xfId="388"/>
    <cellStyle name="Note 4 6 2" xfId="389"/>
    <cellStyle name="Note 4 7" xfId="390"/>
    <cellStyle name="Note 4 7 2" xfId="391"/>
    <cellStyle name="Note 4 8" xfId="392"/>
    <cellStyle name="Note 4 8 2" xfId="393"/>
    <cellStyle name="Note 4 9" xfId="394"/>
    <cellStyle name="Note 4 9 2" xfId="395"/>
    <cellStyle name="Note 5" xfId="396"/>
    <cellStyle name="Note 5 10" xfId="397"/>
    <cellStyle name="Note 5 10 2" xfId="398"/>
    <cellStyle name="Note 5 11" xfId="399"/>
    <cellStyle name="Note 5 2" xfId="400"/>
    <cellStyle name="Note 5 2 2" xfId="401"/>
    <cellStyle name="Note 5 3" xfId="402"/>
    <cellStyle name="Note 5 3 2" xfId="403"/>
    <cellStyle name="Note 5 4" xfId="404"/>
    <cellStyle name="Note 5 4 2" xfId="405"/>
    <cellStyle name="Note 5 5" xfId="406"/>
    <cellStyle name="Note 5 5 2" xfId="407"/>
    <cellStyle name="Note 5 6" xfId="408"/>
    <cellStyle name="Note 5 6 2" xfId="409"/>
    <cellStyle name="Note 5 7" xfId="410"/>
    <cellStyle name="Note 5 7 2" xfId="411"/>
    <cellStyle name="Note 5 8" xfId="412"/>
    <cellStyle name="Note 5 8 2" xfId="413"/>
    <cellStyle name="Note 5 9" xfId="414"/>
    <cellStyle name="Note 5 9 2" xfId="415"/>
    <cellStyle name="Note 6" xfId="416"/>
    <cellStyle name="Note 6 10" xfId="417"/>
    <cellStyle name="Note 6 10 2" xfId="418"/>
    <cellStyle name="Note 6 11" xfId="419"/>
    <cellStyle name="Note 6 2" xfId="420"/>
    <cellStyle name="Note 6 2 2" xfId="421"/>
    <cellStyle name="Note 6 3" xfId="422"/>
    <cellStyle name="Note 6 3 2" xfId="423"/>
    <cellStyle name="Note 6 4" xfId="424"/>
    <cellStyle name="Note 6 4 2" xfId="425"/>
    <cellStyle name="Note 6 5" xfId="426"/>
    <cellStyle name="Note 6 5 2" xfId="427"/>
    <cellStyle name="Note 6 6" xfId="428"/>
    <cellStyle name="Note 6 6 2" xfId="429"/>
    <cellStyle name="Note 6 7" xfId="430"/>
    <cellStyle name="Note 6 7 2" xfId="431"/>
    <cellStyle name="Note 6 8" xfId="432"/>
    <cellStyle name="Note 6 8 2" xfId="433"/>
    <cellStyle name="Note 6 9" xfId="434"/>
    <cellStyle name="Note 6 9 2" xfId="435"/>
    <cellStyle name="Note 7" xfId="436"/>
    <cellStyle name="Note 7 10" xfId="437"/>
    <cellStyle name="Note 7 10 2" xfId="438"/>
    <cellStyle name="Note 7 11" xfId="439"/>
    <cellStyle name="Note 7 2" xfId="440"/>
    <cellStyle name="Note 7 2 2" xfId="441"/>
    <cellStyle name="Note 7 3" xfId="442"/>
    <cellStyle name="Note 7 3 2" xfId="443"/>
    <cellStyle name="Note 7 4" xfId="444"/>
    <cellStyle name="Note 7 4 2" xfId="445"/>
    <cellStyle name="Note 7 5" xfId="446"/>
    <cellStyle name="Note 7 5 2" xfId="447"/>
    <cellStyle name="Note 7 6" xfId="448"/>
    <cellStyle name="Note 7 6 2" xfId="449"/>
    <cellStyle name="Note 7 7" xfId="450"/>
    <cellStyle name="Note 7 7 2" xfId="451"/>
    <cellStyle name="Note 7 8" xfId="452"/>
    <cellStyle name="Note 7 8 2" xfId="453"/>
    <cellStyle name="Note 7 9" xfId="454"/>
    <cellStyle name="Note 7 9 2" xfId="455"/>
    <cellStyle name="Note 8" xfId="456"/>
    <cellStyle name="Note 8 2" xfId="457"/>
    <cellStyle name="Note 9" xfId="458"/>
    <cellStyle name="Output" xfId="459"/>
    <cellStyle name="Output 2" xfId="460"/>
    <cellStyle name="Output 2 10" xfId="461"/>
    <cellStyle name="Output 2 10 2" xfId="462"/>
    <cellStyle name="Output 2 11" xfId="463"/>
    <cellStyle name="Output 2 12" xfId="464"/>
    <cellStyle name="Output 2 2" xfId="465"/>
    <cellStyle name="Output 2 2 2" xfId="466"/>
    <cellStyle name="Output 2 3" xfId="467"/>
    <cellStyle name="Output 2 3 2" xfId="468"/>
    <cellStyle name="Output 2 4" xfId="469"/>
    <cellStyle name="Output 2 4 2" xfId="470"/>
    <cellStyle name="Output 2 5" xfId="471"/>
    <cellStyle name="Output 2 5 2" xfId="472"/>
    <cellStyle name="Output 2 6" xfId="473"/>
    <cellStyle name="Output 2 6 2" xfId="474"/>
    <cellStyle name="Output 2 7" xfId="475"/>
    <cellStyle name="Output 2 7 2" xfId="476"/>
    <cellStyle name="Output 2 8" xfId="477"/>
    <cellStyle name="Output 2 8 2" xfId="478"/>
    <cellStyle name="Output 2 9" xfId="479"/>
    <cellStyle name="Output 2 9 2" xfId="480"/>
    <cellStyle name="Output 3" xfId="481"/>
    <cellStyle name="Output 3 10" xfId="482"/>
    <cellStyle name="Output 3 10 2" xfId="483"/>
    <cellStyle name="Output 3 11" xfId="484"/>
    <cellStyle name="Output 3 2" xfId="485"/>
    <cellStyle name="Output 3 2 2" xfId="486"/>
    <cellStyle name="Output 3 3" xfId="487"/>
    <cellStyle name="Output 3 3 2" xfId="488"/>
    <cellStyle name="Output 3 4" xfId="489"/>
    <cellStyle name="Output 3 4 2" xfId="490"/>
    <cellStyle name="Output 3 5" xfId="491"/>
    <cellStyle name="Output 3 5 2" xfId="492"/>
    <cellStyle name="Output 3 6" xfId="493"/>
    <cellStyle name="Output 3 6 2" xfId="494"/>
    <cellStyle name="Output 3 7" xfId="495"/>
    <cellStyle name="Output 3 7 2" xfId="496"/>
    <cellStyle name="Output 3 8" xfId="497"/>
    <cellStyle name="Output 3 8 2" xfId="498"/>
    <cellStyle name="Output 3 9" xfId="499"/>
    <cellStyle name="Output 3 9 2" xfId="500"/>
    <cellStyle name="Output 4" xfId="501"/>
    <cellStyle name="Output 4 10" xfId="502"/>
    <cellStyle name="Output 4 10 2" xfId="503"/>
    <cellStyle name="Output 4 11" xfId="504"/>
    <cellStyle name="Output 4 2" xfId="505"/>
    <cellStyle name="Output 4 2 2" xfId="506"/>
    <cellStyle name="Output 4 3" xfId="507"/>
    <cellStyle name="Output 4 3 2" xfId="508"/>
    <cellStyle name="Output 4 4" xfId="509"/>
    <cellStyle name="Output 4 4 2" xfId="510"/>
    <cellStyle name="Output 4 5" xfId="511"/>
    <cellStyle name="Output 4 5 2" xfId="512"/>
    <cellStyle name="Output 4 6" xfId="513"/>
    <cellStyle name="Output 4 6 2" xfId="514"/>
    <cellStyle name="Output 4 7" xfId="515"/>
    <cellStyle name="Output 4 7 2" xfId="516"/>
    <cellStyle name="Output 4 8" xfId="517"/>
    <cellStyle name="Output 4 8 2" xfId="518"/>
    <cellStyle name="Output 4 9" xfId="519"/>
    <cellStyle name="Output 4 9 2" xfId="520"/>
    <cellStyle name="Output 5" xfId="521"/>
    <cellStyle name="Output 5 10" xfId="522"/>
    <cellStyle name="Output 5 10 2" xfId="523"/>
    <cellStyle name="Output 5 11" xfId="524"/>
    <cellStyle name="Output 5 2" xfId="525"/>
    <cellStyle name="Output 5 2 2" xfId="526"/>
    <cellStyle name="Output 5 3" xfId="527"/>
    <cellStyle name="Output 5 3 2" xfId="528"/>
    <cellStyle name="Output 5 4" xfId="529"/>
    <cellStyle name="Output 5 4 2" xfId="530"/>
    <cellStyle name="Output 5 5" xfId="531"/>
    <cellStyle name="Output 5 5 2" xfId="532"/>
    <cellStyle name="Output 5 6" xfId="533"/>
    <cellStyle name="Output 5 6 2" xfId="534"/>
    <cellStyle name="Output 5 7" xfId="535"/>
    <cellStyle name="Output 5 7 2" xfId="536"/>
    <cellStyle name="Output 5 8" xfId="537"/>
    <cellStyle name="Output 5 8 2" xfId="538"/>
    <cellStyle name="Output 5 9" xfId="539"/>
    <cellStyle name="Output 5 9 2" xfId="540"/>
    <cellStyle name="Output 6" xfId="541"/>
    <cellStyle name="Output 6 10" xfId="542"/>
    <cellStyle name="Output 6 10 2" xfId="543"/>
    <cellStyle name="Output 6 11" xfId="544"/>
    <cellStyle name="Output 6 2" xfId="545"/>
    <cellStyle name="Output 6 2 2" xfId="546"/>
    <cellStyle name="Output 6 3" xfId="547"/>
    <cellStyle name="Output 6 3 2" xfId="548"/>
    <cellStyle name="Output 6 4" xfId="549"/>
    <cellStyle name="Output 6 4 2" xfId="550"/>
    <cellStyle name="Output 6 5" xfId="551"/>
    <cellStyle name="Output 6 5 2" xfId="552"/>
    <cellStyle name="Output 6 6" xfId="553"/>
    <cellStyle name="Output 6 6 2" xfId="554"/>
    <cellStyle name="Output 6 7" xfId="555"/>
    <cellStyle name="Output 6 7 2" xfId="556"/>
    <cellStyle name="Output 6 8" xfId="557"/>
    <cellStyle name="Output 6 8 2" xfId="558"/>
    <cellStyle name="Output 6 9" xfId="559"/>
    <cellStyle name="Output 6 9 2" xfId="560"/>
    <cellStyle name="Output 7" xfId="561"/>
    <cellStyle name="Output 7 10" xfId="562"/>
    <cellStyle name="Output 7 10 2" xfId="563"/>
    <cellStyle name="Output 7 11" xfId="564"/>
    <cellStyle name="Output 7 2" xfId="565"/>
    <cellStyle name="Output 7 2 2" xfId="566"/>
    <cellStyle name="Output 7 3" xfId="567"/>
    <cellStyle name="Output 7 3 2" xfId="568"/>
    <cellStyle name="Output 7 4" xfId="569"/>
    <cellStyle name="Output 7 4 2" xfId="570"/>
    <cellStyle name="Output 7 5" xfId="571"/>
    <cellStyle name="Output 7 5 2" xfId="572"/>
    <cellStyle name="Output 7 6" xfId="573"/>
    <cellStyle name="Output 7 6 2" xfId="574"/>
    <cellStyle name="Output 7 7" xfId="575"/>
    <cellStyle name="Output 7 7 2" xfId="576"/>
    <cellStyle name="Output 7 8" xfId="577"/>
    <cellStyle name="Output 7 8 2" xfId="578"/>
    <cellStyle name="Output 7 9" xfId="579"/>
    <cellStyle name="Output 7 9 2" xfId="580"/>
    <cellStyle name="Output 8" xfId="581"/>
    <cellStyle name="Output 8 2" xfId="582"/>
    <cellStyle name="Output 9" xfId="583"/>
    <cellStyle name="Pourcentage 2" xfId="584"/>
    <cellStyle name="Pourcentage 2 2" xfId="585"/>
    <cellStyle name="Pourcentage 3" xfId="586"/>
    <cellStyle name="Pourcentage 3 2" xfId="587"/>
    <cellStyle name="Title" xfId="588"/>
    <cellStyle name="Title 2" xfId="589"/>
    <cellStyle name="Warning Text" xfId="590"/>
    <cellStyle name="Warning Text 2" xfId="591"/>
  </cellStyles>
  <dxfs count="3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4231B"/>
      <color rgb="FFC0C0C0"/>
      <color rgb="FFDA9694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1394460</xdr:colOff>
      <xdr:row>20</xdr:row>
      <xdr:rowOff>0</xdr:rowOff>
    </xdr:from>
    <xdr:to>
      <xdr:col>4</xdr:col>
      <xdr:colOff>1107077</xdr:colOff>
      <xdr:row>20</xdr:row>
      <xdr:rowOff>0</xdr:rowOff>
    </xdr:to>
    <xdr:pic>
      <xdr:nvPicPr>
        <xdr:cNvPr id="2" name="Picture 3" descr="logoFFDFtextedro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9022080"/>
          <a:ext cx="324829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mpionnat%20Outdoor%20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-ville"/>
      <sheetName val="Poules"/>
      <sheetName val="Organisation Outdoor"/>
      <sheetName val="Résultats Internationaux"/>
      <sheetName val="Résultats"/>
      <sheetName val="D1-1"/>
      <sheetName val="D1-D2-1 A"/>
      <sheetName val="D1-1 B"/>
      <sheetName val="D1-2"/>
      <sheetName val="D1-3"/>
      <sheetName val="D1-3 (bis)"/>
      <sheetName val="Res D1"/>
      <sheetName val="EDJ D1"/>
      <sheetName val="D2-1"/>
      <sheetName val="D2-1 B"/>
      <sheetName val="D2-2"/>
      <sheetName val="D2-3"/>
      <sheetName val="Res D2"/>
      <sheetName val="EDJ D2"/>
      <sheetName val="Barrages D2-D3"/>
      <sheetName val="Résultats Barrages D2-D3"/>
      <sheetName val="EDJ Barrages D2-D3"/>
      <sheetName val="D3ZA"/>
      <sheetName val="D3ZA (2)"/>
      <sheetName val="Résultats D3ZA"/>
      <sheetName val="EDJ D3ZA"/>
      <sheetName val="D3ZB"/>
      <sheetName val="D3ZB (modifié)"/>
      <sheetName val="Résultats D3ZB"/>
      <sheetName val="EDJ D3ZB"/>
      <sheetName val="D3ZC"/>
      <sheetName val="Résultats D3ZC"/>
      <sheetName val="EDJ D3ZC"/>
      <sheetName val="Féminine"/>
      <sheetName val="Féminine-1"/>
      <sheetName val="Féminine-2"/>
      <sheetName val="Res Fém D1"/>
      <sheetName val="EDJ Fém D1"/>
      <sheetName val="Mixte D1-D2-Grenoble"/>
      <sheetName val="Mixte D1-D2-Pornichet"/>
      <sheetName val="Mixte D1-1"/>
      <sheetName val="Mixte D1-D2-Joué-lès-Tours"/>
      <sheetName val="Mixte D1-D2-J.l.Tours modifié"/>
      <sheetName val="Mixte D1-2"/>
      <sheetName val="Res Mixte D1"/>
      <sheetName val="EDJ Mixte D1"/>
      <sheetName val="Mixte D2-1"/>
      <sheetName val="Res Mixte D2-1"/>
      <sheetName val="Mixte D2-2"/>
      <sheetName val="Res Mixte D2-2"/>
      <sheetName val="EDJ Mixte D2"/>
      <sheetName val="Formats Juniors"/>
      <sheetName val="U13 Open"/>
      <sheetName val="Res U13 Open"/>
      <sheetName val="EDJ U13 Open"/>
      <sheetName val="U15 Open (2)"/>
      <sheetName val="U15 Open"/>
      <sheetName val="Res U15 Open"/>
      <sheetName val="EDJ U15 Open"/>
      <sheetName val="U17 Open"/>
      <sheetName val="Res U17 Open"/>
      <sheetName val="EDJ U17 Open"/>
      <sheetName val="U20 Open"/>
      <sheetName val="Res U20 Open"/>
      <sheetName val="EDJ U20 Open"/>
      <sheetName val="Master"/>
      <sheetName val="Res Master"/>
      <sheetName val="EDJ Master"/>
      <sheetName val="5+4"/>
      <sheetName val="Res 5+4"/>
      <sheetName val="EDJ 9 teams"/>
      <sheetName val="planning 5+6"/>
      <sheetName val="EDJ 10"/>
      <sheetName val="Res 5+6"/>
      <sheetName val="Coupe Med"/>
      <sheetName val="Res Coupe Med"/>
      <sheetName val="EDJ Coupe Med"/>
      <sheetName val="(MixteD2-1)"/>
      <sheetName val="(Res MixteD2-1)"/>
      <sheetName val="4 poules de 4"/>
      <sheetName val="Res 4 poules de 4"/>
      <sheetName val="4 poules de 4 sur 2 lieux diff."/>
      <sheetName val="Res 4 poules de 4 sur 2 lieux d"/>
      <sheetName val="4x4 équipes 2 terrains"/>
      <sheetName val="4x4 équipes"/>
      <sheetName val="Res 4x4 équipes"/>
      <sheetName val="EDJ 4x4 équipes"/>
      <sheetName val="EDJ 16 équipes"/>
      <sheetName val="1 poule de 7"/>
      <sheetName val="Res 1 poule de 7"/>
      <sheetName val="EDJ 7 équipes"/>
      <sheetName val="Poule de 5"/>
      <sheetName val="Res poule de 5"/>
      <sheetName val="Planning 6 "/>
      <sheetName val="Outdoor 6 equipes"/>
      <sheetName val="Poule de 7"/>
      <sheetName val="Res poule de 7"/>
      <sheetName val="EDJ Poule de 7"/>
      <sheetName val="R. Robin 9 équipes 2 terrains"/>
      <sheetName val="2 poules de 7"/>
      <sheetName val="Res 2 poules de 7"/>
      <sheetName val="EDJ 14 équipes"/>
      <sheetName val="EDJ 10 équipes"/>
      <sheetName val="D1-2 + D1 Fem-1"/>
      <sheetName val="F. D1-1"/>
      <sheetName val="Res F. D1"/>
    </sheetNames>
    <sheetDataSet>
      <sheetData sheetId="0">
        <row r="1">
          <cell r="B1" t="str">
            <v>Equipe</v>
          </cell>
          <cell r="C1" t="str">
            <v>Ville</v>
          </cell>
        </row>
        <row r="2">
          <cell r="B2" t="str">
            <v>33 Tours</v>
          </cell>
          <cell r="C2" t="str">
            <v>Bordeaux</v>
          </cell>
        </row>
        <row r="3">
          <cell r="B3" t="str">
            <v>33 Tours 2</v>
          </cell>
          <cell r="C3" t="str">
            <v>Bordeaux</v>
          </cell>
        </row>
        <row r="4">
          <cell r="B4" t="str">
            <v>Ah Ouh PUC</v>
          </cell>
          <cell r="C4" t="str">
            <v>Paris</v>
          </cell>
        </row>
        <row r="5">
          <cell r="B5" t="str">
            <v>Ah Ouh PUC 2</v>
          </cell>
          <cell r="C5" t="str">
            <v>Paris</v>
          </cell>
        </row>
        <row r="6">
          <cell r="B6" t="str">
            <v>Ah Ouh PUC 3</v>
          </cell>
          <cell r="C6" t="str">
            <v>Paris</v>
          </cell>
        </row>
        <row r="7">
          <cell r="B7" t="str">
            <v>Ah Ouh PUC 4</v>
          </cell>
          <cell r="C7" t="str">
            <v>Paris</v>
          </cell>
        </row>
        <row r="8">
          <cell r="B8" t="str">
            <v>Anges des Monts</v>
          </cell>
          <cell r="C8" t="str">
            <v>Notre Dame de Monts</v>
          </cell>
        </row>
        <row r="9">
          <cell r="B9" t="str">
            <v>Jets</v>
          </cell>
          <cell r="C9" t="str">
            <v>Challans</v>
          </cell>
        </row>
        <row r="10">
          <cell r="B10" t="str">
            <v>Jets-Frisbeurs</v>
          </cell>
          <cell r="C10" t="str">
            <v>Challans</v>
          </cell>
        </row>
        <row r="11">
          <cell r="B11" t="str">
            <v>APUCalypse</v>
          </cell>
          <cell r="C11" t="str">
            <v>Paris</v>
          </cell>
        </row>
        <row r="12">
          <cell r="B12" t="str">
            <v>AS Pierre de Ronsard</v>
          </cell>
          <cell r="C12" t="str">
            <v>Mer</v>
          </cell>
        </row>
        <row r="13">
          <cell r="B13" t="str">
            <v>AS Mer</v>
          </cell>
          <cell r="C13" t="str">
            <v>Mer</v>
          </cell>
        </row>
        <row r="14">
          <cell r="B14" t="str">
            <v>AST Ultimate</v>
          </cell>
          <cell r="C14" t="str">
            <v>Châteauneuf</v>
          </cell>
        </row>
        <row r="15">
          <cell r="B15" t="str">
            <v>CHUT MUD</v>
          </cell>
          <cell r="C15" t="str">
            <v>Châteauneuf</v>
          </cell>
        </row>
        <row r="16">
          <cell r="B16" t="str">
            <v>Beez'CUT</v>
          </cell>
          <cell r="C16" t="str">
            <v>Chartres</v>
          </cell>
        </row>
        <row r="17">
          <cell r="B17" t="str">
            <v>BTRex</v>
          </cell>
          <cell r="C17" t="str">
            <v>Toulouse</v>
          </cell>
        </row>
        <row r="18">
          <cell r="B18" t="str">
            <v>Better Than Rex</v>
          </cell>
          <cell r="C18" t="str">
            <v>Toulouse</v>
          </cell>
        </row>
        <row r="19">
          <cell r="B19" t="str">
            <v>BTRookies</v>
          </cell>
          <cell r="C19" t="str">
            <v>Toulouse</v>
          </cell>
        </row>
        <row r="20">
          <cell r="B20" t="str">
            <v>Better Than Rookies</v>
          </cell>
          <cell r="C20" t="str">
            <v>Toulouse</v>
          </cell>
        </row>
        <row r="21">
          <cell r="B21" t="str">
            <v>BTRaves</v>
          </cell>
          <cell r="C21" t="str">
            <v>Toulouse</v>
          </cell>
        </row>
        <row r="22">
          <cell r="B22" t="str">
            <v>BTRixmes</v>
          </cell>
          <cell r="C22" t="str">
            <v>Toulouse</v>
          </cell>
        </row>
        <row r="23">
          <cell r="B23" t="str">
            <v>BTR Fly</v>
          </cell>
          <cell r="C23" t="str">
            <v>Toulouse</v>
          </cell>
        </row>
        <row r="24">
          <cell r="B24" t="str">
            <v>BTRixm</v>
          </cell>
          <cell r="C24" t="str">
            <v>Toulouse</v>
          </cell>
        </row>
        <row r="25">
          <cell r="B25" t="str">
            <v>BonDiscManche</v>
          </cell>
          <cell r="C25" t="str">
            <v>Noisy-le-Sec</v>
          </cell>
        </row>
        <row r="26">
          <cell r="B26" t="str">
            <v>Breizhstorming</v>
          </cell>
          <cell r="C26" t="str">
            <v>Lannion</v>
          </cell>
        </row>
        <row r="27">
          <cell r="B27" t="str">
            <v>Breizhstorming 2</v>
          </cell>
          <cell r="C27" t="str">
            <v>Lannion</v>
          </cell>
        </row>
        <row r="28">
          <cell r="B28" t="str">
            <v>Chamber'Monts Disque</v>
          </cell>
          <cell r="C28" t="str">
            <v>Chambéry</v>
          </cell>
        </row>
        <row r="29">
          <cell r="B29" t="str">
            <v>Contact Disc</v>
          </cell>
          <cell r="C29" t="str">
            <v>Les Brouzils</v>
          </cell>
        </row>
        <row r="30">
          <cell r="B30" t="str">
            <v>Contact Disc 2</v>
          </cell>
          <cell r="C30" t="str">
            <v>Les Brouzils</v>
          </cell>
        </row>
        <row r="31">
          <cell r="B31" t="str">
            <v>Contact Bis</v>
          </cell>
          <cell r="C31" t="str">
            <v>Les Brouzils</v>
          </cell>
        </row>
        <row r="32">
          <cell r="B32" t="str">
            <v>Fus'Yon</v>
          </cell>
          <cell r="C32" t="str">
            <v>La Roche sur Yon</v>
          </cell>
        </row>
        <row r="33">
          <cell r="B33" t="str">
            <v>Courtry UF</v>
          </cell>
          <cell r="C33" t="str">
            <v>Courtry</v>
          </cell>
        </row>
        <row r="34">
          <cell r="B34" t="str">
            <v>CUB</v>
          </cell>
          <cell r="C34" t="str">
            <v>Pau</v>
          </cell>
        </row>
        <row r="35">
          <cell r="B35" t="str">
            <v>Dahultimate</v>
          </cell>
          <cell r="C35" t="str">
            <v>Seynod</v>
          </cell>
        </row>
        <row r="36">
          <cell r="B36" t="str">
            <v>Disc'KO</v>
          </cell>
          <cell r="C36" t="str">
            <v>Coulommiers</v>
          </cell>
        </row>
        <row r="37">
          <cell r="B37" t="str">
            <v>Disc'Lexiques</v>
          </cell>
          <cell r="C37" t="str">
            <v>Chessy</v>
          </cell>
        </row>
        <row r="38">
          <cell r="B38" t="str">
            <v>Disc'Lexiques 2</v>
          </cell>
          <cell r="C38" t="str">
            <v>Chessy</v>
          </cell>
        </row>
        <row r="39">
          <cell r="B39" t="str">
            <v>Les Discjonctés</v>
          </cell>
          <cell r="C39" t="str">
            <v>Dijon</v>
          </cell>
        </row>
        <row r="40">
          <cell r="B40" t="str">
            <v>Les Discjonctés 2</v>
          </cell>
          <cell r="C40" t="str">
            <v>Dijon</v>
          </cell>
        </row>
        <row r="41">
          <cell r="B41" t="str">
            <v>Discjonctés</v>
          </cell>
          <cell r="C41" t="str">
            <v>Dijon</v>
          </cell>
        </row>
        <row r="42">
          <cell r="B42" t="str">
            <v>Discjonctés 2</v>
          </cell>
          <cell r="C42" t="str">
            <v>Dijon</v>
          </cell>
        </row>
        <row r="43">
          <cell r="B43" t="str">
            <v>Discobols</v>
          </cell>
          <cell r="C43" t="str">
            <v>Nîmes</v>
          </cell>
        </row>
        <row r="44">
          <cell r="B44" t="str">
            <v>Discobols Génération</v>
          </cell>
          <cell r="C44" t="str">
            <v>Nîmes</v>
          </cell>
        </row>
        <row r="45">
          <cell r="B45" t="str">
            <v>Diskuizh</v>
          </cell>
          <cell r="C45" t="str">
            <v>Brest</v>
          </cell>
        </row>
        <row r="46">
          <cell r="B46" t="str">
            <v>Dragon's</v>
          </cell>
          <cell r="C46" t="str">
            <v>La Roche sur Yon</v>
          </cell>
        </row>
        <row r="47">
          <cell r="B47" t="str">
            <v>Dragon's Delta</v>
          </cell>
          <cell r="C47" t="str">
            <v>La Roche sur Yon</v>
          </cell>
        </row>
        <row r="48">
          <cell r="B48" t="str">
            <v>Eulchtimate</v>
          </cell>
          <cell r="C48" t="str">
            <v>Lille</v>
          </cell>
        </row>
        <row r="49">
          <cell r="B49" t="str">
            <v>Everest</v>
          </cell>
          <cell r="C49" t="str">
            <v>Pontarlier</v>
          </cell>
        </row>
        <row r="50">
          <cell r="B50" t="str">
            <v>Face B</v>
          </cell>
          <cell r="C50" t="str">
            <v>Bordeaux</v>
          </cell>
        </row>
        <row r="51">
          <cell r="B51" t="str">
            <v>Fillelis</v>
          </cell>
          <cell r="C51" t="str">
            <v>Versailles</v>
          </cell>
        </row>
        <row r="52">
          <cell r="B52" t="str">
            <v>Flep Intox</v>
          </cell>
          <cell r="C52" t="str">
            <v>Carrières sous Poissy</v>
          </cell>
        </row>
        <row r="53">
          <cell r="B53" t="str">
            <v>Fly Disc'R</v>
          </cell>
          <cell r="C53" t="str">
            <v>Orléans</v>
          </cell>
        </row>
        <row r="54">
          <cell r="B54" t="str">
            <v>Flyettes</v>
          </cell>
          <cell r="C54" t="str">
            <v>Orléans</v>
          </cell>
        </row>
        <row r="55">
          <cell r="B55" t="str">
            <v>Flying Carpet</v>
          </cell>
          <cell r="C55" t="str">
            <v>Pontarlier</v>
          </cell>
        </row>
        <row r="56">
          <cell r="B56" t="str">
            <v>Freezgo ASPTT</v>
          </cell>
          <cell r="C56" t="str">
            <v>Blois</v>
          </cell>
        </row>
        <row r="57">
          <cell r="B57" t="str">
            <v>Freezgo</v>
          </cell>
          <cell r="C57" t="str">
            <v>Blois</v>
          </cell>
        </row>
        <row r="58">
          <cell r="B58" t="str">
            <v>Freezgo Uno</v>
          </cell>
          <cell r="C58" t="str">
            <v>Blois</v>
          </cell>
        </row>
        <row r="59">
          <cell r="B59" t="str">
            <v>Freezgo Cuatro</v>
          </cell>
          <cell r="C59" t="str">
            <v>Blois</v>
          </cell>
        </row>
        <row r="60">
          <cell r="B60" t="str">
            <v>Freezgo MUD</v>
          </cell>
          <cell r="C60" t="str">
            <v>Blois</v>
          </cell>
        </row>
        <row r="61">
          <cell r="B61" t="str">
            <v>Freezgosters</v>
          </cell>
          <cell r="C61" t="str">
            <v>Blois</v>
          </cell>
        </row>
        <row r="62">
          <cell r="B62" t="str">
            <v>Congelo</v>
          </cell>
          <cell r="C62" t="str">
            <v>Blois</v>
          </cell>
        </row>
        <row r="63">
          <cell r="B63" t="str">
            <v>Freezgo Cut</v>
          </cell>
          <cell r="C63" t="str">
            <v>Blois</v>
          </cell>
        </row>
        <row r="64">
          <cell r="B64" t="str">
            <v>Freevol</v>
          </cell>
          <cell r="C64" t="str">
            <v>Voujeaucourt</v>
          </cell>
        </row>
        <row r="65">
          <cell r="B65" t="str">
            <v>Freevol 2</v>
          </cell>
          <cell r="C65" t="str">
            <v>Voujeaucourt</v>
          </cell>
        </row>
        <row r="66">
          <cell r="B66" t="str">
            <v>Frisbee Gore</v>
          </cell>
          <cell r="C66" t="str">
            <v>Tarbes</v>
          </cell>
        </row>
        <row r="67">
          <cell r="B67" t="str">
            <v>Papyrénées</v>
          </cell>
          <cell r="C67" t="str">
            <v>Tarbes</v>
          </cell>
        </row>
        <row r="68">
          <cell r="B68" t="str">
            <v>Frisbelettes</v>
          </cell>
          <cell r="C68" t="str">
            <v>Nantes</v>
          </cell>
        </row>
        <row r="69">
          <cell r="B69" t="str">
            <v>Frisbeurs</v>
          </cell>
          <cell r="C69" t="str">
            <v>Nantes</v>
          </cell>
        </row>
        <row r="70">
          <cell r="B70" t="str">
            <v>Frisbeurs 2</v>
          </cell>
          <cell r="C70" t="str">
            <v>Nantes</v>
          </cell>
        </row>
        <row r="71">
          <cell r="B71" t="str">
            <v>Frisbeurs 3</v>
          </cell>
          <cell r="C71" t="str">
            <v>Nantes</v>
          </cell>
        </row>
        <row r="72">
          <cell r="B72" t="str">
            <v>Frisbeurs-Sucre</v>
          </cell>
          <cell r="C72" t="str">
            <v>Nantes</v>
          </cell>
        </row>
        <row r="73">
          <cell r="B73" t="str">
            <v>P'tits Beurres</v>
          </cell>
          <cell r="C73" t="str">
            <v>Nantes</v>
          </cell>
        </row>
        <row r="74">
          <cell r="B74" t="str">
            <v>Friz'Bisontins</v>
          </cell>
          <cell r="C74" t="str">
            <v>Besançon</v>
          </cell>
        </row>
        <row r="75">
          <cell r="B75" t="str">
            <v>Friselis</v>
          </cell>
          <cell r="C75" t="str">
            <v>Versailles</v>
          </cell>
        </row>
        <row r="76">
          <cell r="B76" t="str">
            <v>Friselis 2</v>
          </cell>
          <cell r="C76" t="str">
            <v>Versailles</v>
          </cell>
        </row>
        <row r="77">
          <cell r="B77" t="str">
            <v>Friselis 3</v>
          </cell>
          <cell r="C77" t="str">
            <v>Versailles</v>
          </cell>
        </row>
        <row r="78">
          <cell r="B78" t="str">
            <v>Friz'Toi</v>
          </cell>
          <cell r="C78" t="str">
            <v>Luzarches</v>
          </cell>
        </row>
        <row r="79">
          <cell r="B79" t="str">
            <v>Friz'Toi 2</v>
          </cell>
          <cell r="C79" t="str">
            <v>Luzarches</v>
          </cell>
        </row>
        <row r="80">
          <cell r="B80" t="str">
            <v>FU</v>
          </cell>
          <cell r="C80" t="str">
            <v>Luzarches</v>
          </cell>
        </row>
        <row r="81">
          <cell r="B81" t="str">
            <v>FU 2</v>
          </cell>
          <cell r="C81" t="str">
            <v>Luzarches</v>
          </cell>
        </row>
        <row r="82">
          <cell r="B82" t="str">
            <v>FU15</v>
          </cell>
          <cell r="C82" t="str">
            <v>Luzarches</v>
          </cell>
        </row>
        <row r="83">
          <cell r="B83" t="str">
            <v>FU17</v>
          </cell>
          <cell r="C83" t="str">
            <v>Luzarches</v>
          </cell>
        </row>
        <row r="84">
          <cell r="B84" t="str">
            <v>FUPA</v>
          </cell>
          <cell r="C84" t="str">
            <v>Luzarches</v>
          </cell>
        </row>
        <row r="85">
          <cell r="B85" t="str">
            <v>Frog Disc Section</v>
          </cell>
          <cell r="C85" t="str">
            <v>Evry</v>
          </cell>
        </row>
        <row r="86">
          <cell r="B86" t="str">
            <v>Fumble</v>
          </cell>
          <cell r="C86" t="str">
            <v>Veauche</v>
          </cell>
        </row>
        <row r="87">
          <cell r="B87" t="str">
            <v>Grand Air 1</v>
          </cell>
          <cell r="C87" t="str">
            <v>La Baule</v>
          </cell>
        </row>
        <row r="88">
          <cell r="B88" t="str">
            <v>Grand Air 2</v>
          </cell>
          <cell r="C88" t="str">
            <v>La Baule</v>
          </cell>
        </row>
        <row r="89">
          <cell r="B89" t="str">
            <v>GROUF</v>
          </cell>
          <cell r="C89" t="str">
            <v>Roanne</v>
          </cell>
        </row>
        <row r="90">
          <cell r="B90" t="str">
            <v>HOT</v>
          </cell>
          <cell r="C90" t="str">
            <v>La Celle St Cloud</v>
          </cell>
        </row>
        <row r="91">
          <cell r="B91" t="str">
            <v>Hultic</v>
          </cell>
          <cell r="C91" t="str">
            <v>Le Havre</v>
          </cell>
        </row>
        <row r="92">
          <cell r="B92" t="str">
            <v>Izaka</v>
          </cell>
          <cell r="C92" t="str">
            <v>Noisy-le-Sec</v>
          </cell>
        </row>
        <row r="93">
          <cell r="B93" t="str">
            <v>Iznogood</v>
          </cell>
          <cell r="C93" t="str">
            <v>Noisy-le-Sec</v>
          </cell>
        </row>
        <row r="94">
          <cell r="B94" t="str">
            <v>Jack'Suns</v>
          </cell>
          <cell r="C94" t="str">
            <v>Fontenay Le Comte</v>
          </cell>
        </row>
        <row r="95">
          <cell r="B95" t="str">
            <v>Jack'Suns 2</v>
          </cell>
          <cell r="C95" t="str">
            <v>Fontenay Le Comte</v>
          </cell>
        </row>
        <row r="96">
          <cell r="B96" t="str">
            <v>KLB</v>
          </cell>
          <cell r="C96" t="str">
            <v>Pertuis</v>
          </cell>
        </row>
        <row r="97">
          <cell r="B97" t="str">
            <v>Klubultdulub</v>
          </cell>
          <cell r="C97" t="str">
            <v>Pertuis</v>
          </cell>
        </row>
        <row r="98">
          <cell r="B98" t="str">
            <v>Krampouz</v>
          </cell>
          <cell r="C98" t="str">
            <v>Lannion</v>
          </cell>
        </row>
        <row r="99">
          <cell r="B99" t="str">
            <v>La Bourrasque</v>
          </cell>
          <cell r="C99" t="str">
            <v>Créhange</v>
          </cell>
        </row>
        <row r="100">
          <cell r="B100" t="str">
            <v>Le NUC</v>
          </cell>
          <cell r="C100" t="str">
            <v>Niort</v>
          </cell>
        </row>
        <row r="101">
          <cell r="B101" t="str">
            <v>Les Allumates</v>
          </cell>
          <cell r="C101" t="str">
            <v>Evreux</v>
          </cell>
        </row>
        <row r="102">
          <cell r="B102" t="str">
            <v>Les Allumates 2</v>
          </cell>
          <cell r="C102" t="str">
            <v>Evreux</v>
          </cell>
        </row>
        <row r="103">
          <cell r="B103" t="str">
            <v>Les Marsiens</v>
          </cell>
          <cell r="C103" t="str">
            <v>Marseille</v>
          </cell>
        </row>
        <row r="104">
          <cell r="B104" t="str">
            <v>Pirates</v>
          </cell>
          <cell r="C104" t="str">
            <v>Laval</v>
          </cell>
        </row>
        <row r="105">
          <cell r="B105" t="str">
            <v>Lez Héraultimates</v>
          </cell>
          <cell r="C105" t="str">
            <v>Montpellier</v>
          </cell>
        </row>
        <row r="106">
          <cell r="B106" t="str">
            <v>LFD Centre</v>
          </cell>
          <cell r="C106" t="str">
            <v>Région Centre</v>
          </cell>
        </row>
        <row r="107">
          <cell r="B107" t="str">
            <v>LFD Poitou-Charentes</v>
          </cell>
          <cell r="C107" t="str">
            <v>La Rochelle &amp; Niort</v>
          </cell>
        </row>
        <row r="108">
          <cell r="B108" t="str">
            <v>LilliPUC</v>
          </cell>
          <cell r="C108" t="str">
            <v>Paris</v>
          </cell>
        </row>
        <row r="109">
          <cell r="B109" t="str">
            <v>Miss Sun Shine</v>
          </cell>
          <cell r="C109" t="str">
            <v>Créteil</v>
          </cell>
        </row>
        <row r="110">
          <cell r="B110" t="str">
            <v>Magic Disc</v>
          </cell>
          <cell r="C110" t="str">
            <v>Angers</v>
          </cell>
        </row>
        <row r="111">
          <cell r="B111" t="str">
            <v>Magic Disc 2</v>
          </cell>
          <cell r="C111" t="str">
            <v>Angers</v>
          </cell>
        </row>
        <row r="112">
          <cell r="B112" t="str">
            <v>Manchots</v>
          </cell>
          <cell r="C112" t="str">
            <v>Le Mans</v>
          </cell>
        </row>
        <row r="113">
          <cell r="B113" t="str">
            <v>Manchots - Montesquieu</v>
          </cell>
          <cell r="C113" t="str">
            <v>Le Mans</v>
          </cell>
        </row>
        <row r="114">
          <cell r="B114" t="str">
            <v>Manchots 2</v>
          </cell>
          <cell r="C114" t="str">
            <v>Le Mans</v>
          </cell>
        </row>
        <row r="115">
          <cell r="B115" t="str">
            <v>DiveManchots</v>
          </cell>
          <cell r="C115" t="str">
            <v>Le Mans</v>
          </cell>
        </row>
        <row r="116">
          <cell r="B116" t="str">
            <v>FrisManJets</v>
          </cell>
          <cell r="C116" t="str">
            <v>Le Mans</v>
          </cell>
        </row>
        <row r="117">
          <cell r="B117" t="str">
            <v>CarréManchots</v>
          </cell>
          <cell r="C117" t="str">
            <v>Le Mans</v>
          </cell>
        </row>
        <row r="118">
          <cell r="B118" t="str">
            <v>CatchManchots</v>
          </cell>
          <cell r="C118" t="str">
            <v>Le Mans</v>
          </cell>
        </row>
        <row r="119">
          <cell r="B119" t="str">
            <v>Miss Fee'R</v>
          </cell>
          <cell r="C119" t="str">
            <v>Paris</v>
          </cell>
        </row>
        <row r="120">
          <cell r="B120" t="str">
            <v>Miss Shake</v>
          </cell>
          <cell r="C120" t="str">
            <v>Joué-Lès-Tours</v>
          </cell>
        </row>
        <row r="121">
          <cell r="B121" t="str">
            <v>Mr Friz</v>
          </cell>
          <cell r="C121" t="str">
            <v>Rennes</v>
          </cell>
        </row>
        <row r="122">
          <cell r="B122" t="str">
            <v>Mister Friz</v>
          </cell>
          <cell r="C122" t="str">
            <v>Rennes</v>
          </cell>
        </row>
        <row r="123">
          <cell r="B123" t="str">
            <v>Mr Frizzz</v>
          </cell>
          <cell r="C123" t="str">
            <v>Rennes</v>
          </cell>
        </row>
        <row r="124">
          <cell r="B124" t="str">
            <v>Mr Friz 2</v>
          </cell>
          <cell r="C124" t="str">
            <v>Rennes</v>
          </cell>
        </row>
        <row r="125">
          <cell r="B125" t="str">
            <v>Mr Friz 3</v>
          </cell>
          <cell r="C125" t="str">
            <v>Rennes</v>
          </cell>
        </row>
        <row r="126">
          <cell r="B126" t="str">
            <v>Mr Friz Funky Fools</v>
          </cell>
          <cell r="C126" t="str">
            <v>Rennes</v>
          </cell>
        </row>
        <row r="127">
          <cell r="B127" t="str">
            <v>Mr Friz Furious Five</v>
          </cell>
          <cell r="C127" t="str">
            <v>Rennes</v>
          </cell>
        </row>
        <row r="128">
          <cell r="B128" t="str">
            <v>Ms &amp; Mr Friz</v>
          </cell>
          <cell r="C128" t="str">
            <v>Rennes</v>
          </cell>
        </row>
        <row r="129">
          <cell r="B129" t="str">
            <v>Mixtix</v>
          </cell>
          <cell r="C129" t="str">
            <v>Lyon</v>
          </cell>
        </row>
        <row r="130">
          <cell r="B130" t="str">
            <v>Monkey</v>
          </cell>
          <cell r="C130" t="str">
            <v>Grenoble</v>
          </cell>
        </row>
        <row r="131">
          <cell r="B131" t="str">
            <v>Monkey 2</v>
          </cell>
          <cell r="C131" t="str">
            <v>Grenoble</v>
          </cell>
        </row>
        <row r="132">
          <cell r="B132" t="str">
            <v>Queen Kong</v>
          </cell>
          <cell r="C132" t="str">
            <v>Grenoble</v>
          </cell>
        </row>
        <row r="133">
          <cell r="B133" t="str">
            <v>Mosquidos</v>
          </cell>
          <cell r="C133" t="str">
            <v>Lyon</v>
          </cell>
        </row>
        <row r="134">
          <cell r="B134" t="str">
            <v>Moustix</v>
          </cell>
          <cell r="C134" t="str">
            <v>Lyon</v>
          </cell>
        </row>
        <row r="135">
          <cell r="B135" t="str">
            <v>Moustix 2</v>
          </cell>
          <cell r="C135" t="str">
            <v>Lyon</v>
          </cell>
        </row>
        <row r="136">
          <cell r="B136" t="str">
            <v>Moustix 3</v>
          </cell>
          <cell r="C136" t="str">
            <v>Lyon</v>
          </cell>
        </row>
        <row r="137">
          <cell r="B137" t="str">
            <v>MTX</v>
          </cell>
          <cell r="C137" t="str">
            <v>Lyon</v>
          </cell>
        </row>
        <row r="138">
          <cell r="B138" t="str">
            <v>MUD</v>
          </cell>
          <cell r="C138" t="str">
            <v>Mer</v>
          </cell>
        </row>
        <row r="139">
          <cell r="B139" t="str">
            <v>MUD'Este</v>
          </cell>
          <cell r="C139" t="str">
            <v>Mer</v>
          </cell>
        </row>
        <row r="140">
          <cell r="B140" t="str">
            <v>Pat'a MUD'lé</v>
          </cell>
          <cell r="C140" t="str">
            <v>Mer</v>
          </cell>
        </row>
        <row r="141">
          <cell r="B141" t="str">
            <v>MUD in Mer</v>
          </cell>
          <cell r="C141" t="str">
            <v>Mer</v>
          </cell>
        </row>
        <row r="142">
          <cell r="B142" t="str">
            <v>Mer MUD'as</v>
          </cell>
          <cell r="C142" t="str">
            <v>Mer</v>
          </cell>
        </row>
        <row r="143">
          <cell r="B143" t="str">
            <v>Top MUD'Aile</v>
          </cell>
          <cell r="C143" t="str">
            <v>Mer</v>
          </cell>
        </row>
        <row r="144">
          <cell r="B144" t="str">
            <v>éfé2MUD</v>
          </cell>
          <cell r="C144" t="str">
            <v>Mer</v>
          </cell>
        </row>
        <row r="145">
          <cell r="B145" t="str">
            <v>MUD'el Réduits</v>
          </cell>
          <cell r="C145" t="str">
            <v>Mer</v>
          </cell>
        </row>
        <row r="146">
          <cell r="B146" t="str">
            <v>Étoiles de Mer</v>
          </cell>
          <cell r="C146" t="str">
            <v>Mer</v>
          </cell>
        </row>
        <row r="147">
          <cell r="B147" t="str">
            <v>Normandix</v>
          </cell>
          <cell r="C147" t="str">
            <v>Caen</v>
          </cell>
        </row>
        <row r="148">
          <cell r="B148" t="str">
            <v>OUF</v>
          </cell>
          <cell r="C148" t="str">
            <v>Joué-Lès-Tours</v>
          </cell>
        </row>
        <row r="149">
          <cell r="B149" t="str">
            <v>OUF 2</v>
          </cell>
          <cell r="C149" t="str">
            <v>Joué-Lès-Tours</v>
          </cell>
        </row>
        <row r="150">
          <cell r="B150" t="str">
            <v>Oufettes</v>
          </cell>
          <cell r="C150" t="str">
            <v>Joué-Lès-Tours</v>
          </cell>
        </row>
        <row r="151">
          <cell r="B151" t="str">
            <v>MasterOUF</v>
          </cell>
          <cell r="C151" t="str">
            <v>Joué-Lès-Tours</v>
          </cell>
        </row>
        <row r="152">
          <cell r="B152" t="str">
            <v>OUFlons</v>
          </cell>
          <cell r="C152" t="str">
            <v>Joué-Lès-Tours</v>
          </cell>
        </row>
        <row r="153">
          <cell r="B153" t="str">
            <v>OUFteaux</v>
          </cell>
          <cell r="C153" t="str">
            <v>Joué-Lès-Tours</v>
          </cell>
        </row>
        <row r="154">
          <cell r="B154" t="str">
            <v>2000 OUF</v>
          </cell>
          <cell r="C154" t="str">
            <v>Joué-Lès-Tours</v>
          </cell>
        </row>
        <row r="155">
          <cell r="B155" t="str">
            <v>Classe de OUF</v>
          </cell>
          <cell r="C155" t="str">
            <v>Joué-Lès-Tours</v>
          </cell>
        </row>
        <row r="156">
          <cell r="B156" t="str">
            <v>OUF Academy</v>
          </cell>
          <cell r="C156" t="str">
            <v>Joué-Lès-Tours</v>
          </cell>
        </row>
        <row r="157">
          <cell r="B157" t="str">
            <v>Phoenix</v>
          </cell>
          <cell r="C157" t="str">
            <v>Montrouge</v>
          </cell>
        </row>
        <row r="158">
          <cell r="B158" t="str">
            <v>Phoenix Piou</v>
          </cell>
          <cell r="C158" t="str">
            <v>Montrouge</v>
          </cell>
        </row>
        <row r="159">
          <cell r="B159" t="str">
            <v>Power Rouengers</v>
          </cell>
          <cell r="C159" t="str">
            <v>Rouen</v>
          </cell>
        </row>
        <row r="160">
          <cell r="B160" t="str">
            <v>Praying Mantix</v>
          </cell>
          <cell r="C160" t="str">
            <v>Lyon</v>
          </cell>
        </row>
        <row r="161">
          <cell r="B161" t="str">
            <v>Psykies</v>
          </cell>
          <cell r="C161" t="str">
            <v>Villers-lès-Nancy</v>
          </cell>
        </row>
        <row r="162">
          <cell r="B162" t="str">
            <v>Psyko</v>
          </cell>
          <cell r="C162" t="str">
            <v>Villers-lès-Nancy</v>
          </cell>
        </row>
        <row r="163">
          <cell r="B163" t="str">
            <v>Psykopass</v>
          </cell>
          <cell r="C163" t="str">
            <v>Villers-lès-Nancy</v>
          </cell>
        </row>
        <row r="164">
          <cell r="B164" t="str">
            <v>Raging Bananas</v>
          </cell>
          <cell r="C164" t="str">
            <v>Nantes</v>
          </cell>
        </row>
        <row r="165">
          <cell r="B165" t="str">
            <v>Raging Bananas 2</v>
          </cell>
          <cell r="C165" t="str">
            <v>Nantes</v>
          </cell>
        </row>
        <row r="166">
          <cell r="B166" t="str">
            <v>Raging Bananas 3</v>
          </cell>
          <cell r="C166" t="str">
            <v>Nantes</v>
          </cell>
        </row>
        <row r="167">
          <cell r="B167" t="str">
            <v>Western Ladies</v>
          </cell>
          <cell r="C167" t="str">
            <v>Nantes</v>
          </cell>
        </row>
        <row r="168">
          <cell r="B168" t="str">
            <v>Raid'Apte</v>
          </cell>
          <cell r="C168" t="str">
            <v>Les Clouzeaux</v>
          </cell>
        </row>
        <row r="169">
          <cell r="B169" t="str">
            <v>Révolution'Air</v>
          </cell>
          <cell r="C169" t="str">
            <v>Paris</v>
          </cell>
        </row>
        <row r="170">
          <cell r="B170" t="str">
            <v>Révolution'Air 2</v>
          </cell>
          <cell r="C170" t="str">
            <v>Paris</v>
          </cell>
        </row>
        <row r="171">
          <cell r="B171" t="str">
            <v>CS-Révolution'Air</v>
          </cell>
          <cell r="C171" t="str">
            <v>Paris</v>
          </cell>
        </row>
        <row r="172">
          <cell r="B172" t="str">
            <v>CS-Révolution'Air 2</v>
          </cell>
          <cell r="C172" t="str">
            <v>Paris</v>
          </cell>
        </row>
        <row r="173">
          <cell r="B173" t="str">
            <v>CS-Révolution'Air 3</v>
          </cell>
          <cell r="C173" t="str">
            <v>Paris</v>
          </cell>
        </row>
        <row r="174">
          <cell r="B174" t="str">
            <v>RFO</v>
          </cell>
          <cell r="C174" t="str">
            <v>Ile de Ré</v>
          </cell>
        </row>
        <row r="175">
          <cell r="B175" t="str">
            <v>RFO 2</v>
          </cell>
          <cell r="C175" t="str">
            <v>Ile de Ré</v>
          </cell>
        </row>
        <row r="176">
          <cell r="B176" t="str">
            <v>RFO Pirates</v>
          </cell>
          <cell r="C176" t="str">
            <v>Ile de Ré</v>
          </cell>
        </row>
        <row r="177">
          <cell r="B177" t="str">
            <v>RFO Harmattan</v>
          </cell>
          <cell r="C177" t="str">
            <v>Ile de Ré</v>
          </cell>
        </row>
        <row r="178">
          <cell r="B178" t="str">
            <v>RFO Sultan</v>
          </cell>
          <cell r="C178" t="str">
            <v>Ile de Ré</v>
          </cell>
        </row>
        <row r="179">
          <cell r="B179" t="str">
            <v>Rising Sun</v>
          </cell>
          <cell r="C179" t="str">
            <v>Créteil</v>
          </cell>
        </row>
        <row r="180">
          <cell r="B180" t="str">
            <v>Sesquidistus</v>
          </cell>
          <cell r="C180" t="str">
            <v>Strasbourg</v>
          </cell>
        </row>
        <row r="181">
          <cell r="B181" t="str">
            <v>Sesquidistus 2</v>
          </cell>
          <cell r="C181" t="str">
            <v>Strasbourg</v>
          </cell>
        </row>
        <row r="182">
          <cell r="B182" t="str">
            <v>Sesquidistus XO</v>
          </cell>
          <cell r="C182" t="str">
            <v>Strasbourg</v>
          </cell>
        </row>
        <row r="183">
          <cell r="B183" t="str">
            <v>Sesqueldisetoutes</v>
          </cell>
          <cell r="C183" t="str">
            <v>Strasbourg</v>
          </cell>
        </row>
        <row r="184">
          <cell r="B184" t="str">
            <v>Sista Vibes</v>
          </cell>
          <cell r="C184" t="str">
            <v>Cergy</v>
          </cell>
        </row>
        <row r="185">
          <cell r="B185" t="str">
            <v>Saône X</v>
          </cell>
          <cell r="C185" t="str">
            <v>Mâcon</v>
          </cell>
        </row>
        <row r="186">
          <cell r="B186" t="str">
            <v>Sun</v>
          </cell>
          <cell r="C186" t="str">
            <v>Créteil</v>
          </cell>
        </row>
        <row r="187">
          <cell r="B187" t="str">
            <v>Sun Light</v>
          </cell>
          <cell r="C187" t="str">
            <v>Créteil</v>
          </cell>
        </row>
        <row r="188">
          <cell r="B188" t="str">
            <v>Synoptic</v>
          </cell>
          <cell r="C188" t="str">
            <v>Saint-Germain-en-Laye</v>
          </cell>
        </row>
        <row r="189">
          <cell r="B189" t="str">
            <v>T-R'Aix</v>
          </cell>
          <cell r="C189" t="str">
            <v>Aix-en-Provence</v>
          </cell>
        </row>
        <row r="190">
          <cell r="B190" t="str">
            <v>T-R'Aix 2</v>
          </cell>
          <cell r="C190" t="str">
            <v>Aix-en-Provence</v>
          </cell>
        </row>
        <row r="191">
          <cell r="B191" t="str">
            <v>Tchac</v>
          </cell>
          <cell r="C191" t="str">
            <v>Pornichet</v>
          </cell>
        </row>
        <row r="192">
          <cell r="B192" t="str">
            <v>Tchac 2</v>
          </cell>
          <cell r="C192" t="str">
            <v>Pornichet</v>
          </cell>
        </row>
        <row r="193">
          <cell r="B193" t="str">
            <v>Tchac 3</v>
          </cell>
          <cell r="C193" t="str">
            <v>Pornichet</v>
          </cell>
        </row>
        <row r="194">
          <cell r="B194" t="str">
            <v>Bonzaï</v>
          </cell>
          <cell r="C194" t="str">
            <v>Pornichet</v>
          </cell>
        </row>
        <row r="195">
          <cell r="B195" t="str">
            <v>Tchac I</v>
          </cell>
          <cell r="C195" t="str">
            <v>Pornichet</v>
          </cell>
        </row>
        <row r="196">
          <cell r="B196" t="str">
            <v>Tchac O</v>
          </cell>
          <cell r="C196" t="str">
            <v>Pornichet</v>
          </cell>
        </row>
        <row r="197">
          <cell r="B197" t="str">
            <v>Tchacaponk</v>
          </cell>
          <cell r="C197" t="str">
            <v>Pornichet</v>
          </cell>
        </row>
        <row r="198">
          <cell r="B198" t="str">
            <v>Tchac Norris</v>
          </cell>
          <cell r="C198" t="str">
            <v>Pornichet</v>
          </cell>
        </row>
        <row r="199">
          <cell r="B199" t="str">
            <v>Tchac Olacho</v>
          </cell>
          <cell r="C199" t="str">
            <v>Pornichet</v>
          </cell>
        </row>
        <row r="200">
          <cell r="B200" t="str">
            <v>Tchac Attack</v>
          </cell>
          <cell r="C200" t="str">
            <v>Pornichet</v>
          </cell>
        </row>
        <row r="201">
          <cell r="B201" t="str">
            <v>Tchackie Tchan</v>
          </cell>
          <cell r="C201" t="str">
            <v>Pornichet</v>
          </cell>
        </row>
        <row r="202">
          <cell r="B202" t="str">
            <v>Tchark</v>
          </cell>
          <cell r="C202" t="str">
            <v>Pornichet</v>
          </cell>
        </row>
        <row r="203">
          <cell r="B203" t="str">
            <v>Milk Tchac</v>
          </cell>
          <cell r="C203" t="str">
            <v>Pornichet</v>
          </cell>
        </row>
        <row r="204">
          <cell r="B204" t="str">
            <v>Tourne-Disc</v>
          </cell>
          <cell r="C204" t="str">
            <v>Clermont-Ferrand</v>
          </cell>
        </row>
        <row r="205">
          <cell r="B205" t="str">
            <v>Tourne Disc</v>
          </cell>
          <cell r="C205" t="str">
            <v>Clermont-Ferrand</v>
          </cell>
        </row>
        <row r="206">
          <cell r="B206" t="str">
            <v>Tourne Disc 2</v>
          </cell>
          <cell r="C206" t="str">
            <v>Clermont-Ferrand</v>
          </cell>
        </row>
        <row r="207">
          <cell r="B207" t="str">
            <v>Tsunami</v>
          </cell>
          <cell r="C207" t="str">
            <v>Nemours</v>
          </cell>
        </row>
        <row r="208">
          <cell r="B208" t="str">
            <v>Tsunami 2</v>
          </cell>
          <cell r="C208" t="str">
            <v>Nemours</v>
          </cell>
        </row>
        <row r="209">
          <cell r="B209" t="str">
            <v>Tsunamixte</v>
          </cell>
          <cell r="C209" t="str">
            <v>Nemours</v>
          </cell>
        </row>
        <row r="210">
          <cell r="B210" t="str">
            <v>Tsunaminis</v>
          </cell>
          <cell r="C210" t="str">
            <v>Nemours</v>
          </cell>
        </row>
        <row r="211">
          <cell r="B211" t="str">
            <v>Tsunaminimoys</v>
          </cell>
          <cell r="C211" t="str">
            <v>Nemours</v>
          </cell>
        </row>
        <row r="212">
          <cell r="B212" t="str">
            <v>Tsunaminis 2</v>
          </cell>
          <cell r="C212" t="str">
            <v>Nemours</v>
          </cell>
        </row>
        <row r="213">
          <cell r="B213" t="str">
            <v>TsunaFly</v>
          </cell>
          <cell r="C213" t="str">
            <v>Nemours</v>
          </cell>
        </row>
        <row r="214">
          <cell r="B214" t="str">
            <v>Tsunamistic</v>
          </cell>
          <cell r="C214" t="str">
            <v>Nemours</v>
          </cell>
        </row>
        <row r="215">
          <cell r="B215" t="str">
            <v>Tsu20</v>
          </cell>
          <cell r="C215" t="str">
            <v>Nemours</v>
          </cell>
        </row>
        <row r="216">
          <cell r="B216" t="str">
            <v>UFO</v>
          </cell>
          <cell r="C216" t="str">
            <v>Arradon</v>
          </cell>
        </row>
        <row r="217">
          <cell r="B217" t="str">
            <v>Ultimate Flying Cows</v>
          </cell>
          <cell r="C217" t="str">
            <v>Caen</v>
          </cell>
        </row>
        <row r="218">
          <cell r="B218" t="str">
            <v>UPA</v>
          </cell>
          <cell r="C218" t="str">
            <v>Saint-Prix</v>
          </cell>
        </row>
        <row r="219">
          <cell r="B219" t="str">
            <v>Ultimate Pongo</v>
          </cell>
          <cell r="C219" t="str">
            <v>Carpentras</v>
          </cell>
        </row>
        <row r="220">
          <cell r="B220" t="str">
            <v>Pongo</v>
          </cell>
          <cell r="C220" t="str">
            <v>Carpentras</v>
          </cell>
        </row>
        <row r="221">
          <cell r="B221" t="str">
            <v>Ultimate Troopers</v>
          </cell>
          <cell r="C221" t="str">
            <v>Liverdun</v>
          </cell>
        </row>
        <row r="222">
          <cell r="B222" t="str">
            <v>Ultimate Vibration</v>
          </cell>
          <cell r="C222" t="str">
            <v>Cergy</v>
          </cell>
        </row>
        <row r="223">
          <cell r="B223" t="str">
            <v>Ultimate Vibration 2</v>
          </cell>
          <cell r="C223" t="str">
            <v>Cergy</v>
          </cell>
        </row>
        <row r="224">
          <cell r="B224" t="str">
            <v>Vibration 3</v>
          </cell>
          <cell r="C224" t="str">
            <v>Cergy</v>
          </cell>
        </row>
        <row r="225">
          <cell r="B225" t="str">
            <v>Ultimetz</v>
          </cell>
          <cell r="C225" t="str">
            <v>Metz</v>
          </cell>
        </row>
        <row r="226">
          <cell r="B226" t="str">
            <v>Vibes Too</v>
          </cell>
          <cell r="C226" t="str">
            <v>Cergy</v>
          </cell>
        </row>
        <row r="227">
          <cell r="B227" t="str">
            <v>Vibration School</v>
          </cell>
          <cell r="C227" t="str">
            <v>Cergy</v>
          </cell>
        </row>
        <row r="228">
          <cell r="B228" t="str">
            <v>UV Coed</v>
          </cell>
          <cell r="C228" t="str">
            <v>Cergy</v>
          </cell>
        </row>
        <row r="229">
          <cell r="B229" t="str">
            <v>Yaka</v>
          </cell>
          <cell r="C229" t="str">
            <v>Noisy le Sec</v>
          </cell>
        </row>
        <row r="230">
          <cell r="B230" t="str">
            <v>Youltima</v>
          </cell>
          <cell r="C230" t="str">
            <v>Rodez</v>
          </cell>
        </row>
        <row r="231">
          <cell r="B231" t="str">
            <v>ZéroGêne</v>
          </cell>
          <cell r="C231" t="str">
            <v>Plaisir</v>
          </cell>
        </row>
        <row r="232">
          <cell r="B232" t="str">
            <v>ZéroGêne 2</v>
          </cell>
          <cell r="C232" t="str">
            <v>Plaisir</v>
          </cell>
        </row>
        <row r="233">
          <cell r="B233" t="str">
            <v>Ziggles</v>
          </cell>
          <cell r="C233" t="str">
            <v>Nice</v>
          </cell>
        </row>
        <row r="234">
          <cell r="B234" t="str">
            <v>Ziggles 2</v>
          </cell>
          <cell r="C234" t="str">
            <v>Nice</v>
          </cell>
        </row>
        <row r="235">
          <cell r="B235" t="str">
            <v>Ziggles 3</v>
          </cell>
          <cell r="C235" t="str">
            <v>Nice</v>
          </cell>
        </row>
        <row r="236">
          <cell r="B236" t="str">
            <v>Zygomadisque</v>
          </cell>
          <cell r="C236" t="str">
            <v>Chambéry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aphaelmathe@hotmail.com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opLeftCell="A151" workbookViewId="0">
      <selection activeCell="C155" sqref="C155"/>
    </sheetView>
  </sheetViews>
  <sheetFormatPr baseColWidth="10" defaultColWidth="11.33203125" defaultRowHeight="13.2"/>
  <cols>
    <col min="1" max="1" width="9.6640625" style="5" bestFit="1" customWidth="1"/>
    <col min="2" max="2" width="20.88671875" style="7" bestFit="1" customWidth="1"/>
    <col min="3" max="3" width="21.33203125" style="5" bestFit="1" customWidth="1"/>
    <col min="4" max="16384" width="11.33203125" style="4"/>
  </cols>
  <sheetData>
    <row r="1" spans="1:3">
      <c r="A1" s="2" t="s">
        <v>23</v>
      </c>
      <c r="B1" s="3" t="s">
        <v>0</v>
      </c>
      <c r="C1" s="2" t="s">
        <v>1</v>
      </c>
    </row>
    <row r="2" spans="1:3">
      <c r="A2" s="5" t="s">
        <v>24</v>
      </c>
      <c r="B2" s="1" t="s">
        <v>25</v>
      </c>
      <c r="C2" s="6" t="s">
        <v>26</v>
      </c>
    </row>
    <row r="3" spans="1:3">
      <c r="A3" s="5" t="s">
        <v>27</v>
      </c>
      <c r="B3" s="1" t="s">
        <v>28</v>
      </c>
      <c r="C3" s="6" t="s">
        <v>26</v>
      </c>
    </row>
    <row r="4" spans="1:3">
      <c r="A4" s="5" t="s">
        <v>29</v>
      </c>
      <c r="B4" s="1" t="s">
        <v>30</v>
      </c>
      <c r="C4" s="6" t="s">
        <v>31</v>
      </c>
    </row>
    <row r="5" spans="1:3">
      <c r="A5" s="1" t="s">
        <v>32</v>
      </c>
      <c r="B5" s="1" t="s">
        <v>33</v>
      </c>
      <c r="C5" s="6" t="s">
        <v>31</v>
      </c>
    </row>
    <row r="6" spans="1:3">
      <c r="A6" s="1" t="s">
        <v>34</v>
      </c>
      <c r="B6" s="1" t="s">
        <v>35</v>
      </c>
      <c r="C6" s="6" t="s">
        <v>31</v>
      </c>
    </row>
    <row r="7" spans="1:3">
      <c r="A7" s="1" t="s">
        <v>36</v>
      </c>
      <c r="B7" s="1" t="s">
        <v>37</v>
      </c>
      <c r="C7" s="6" t="s">
        <v>31</v>
      </c>
    </row>
    <row r="8" spans="1:3">
      <c r="A8" s="1" t="s">
        <v>38</v>
      </c>
      <c r="B8" s="1" t="s">
        <v>39</v>
      </c>
      <c r="C8" s="6" t="s">
        <v>40</v>
      </c>
    </row>
    <row r="9" spans="1:3">
      <c r="A9" s="1" t="s">
        <v>41</v>
      </c>
      <c r="B9" s="1" t="s">
        <v>42</v>
      </c>
      <c r="C9" s="6" t="s">
        <v>43</v>
      </c>
    </row>
    <row r="10" spans="1:3">
      <c r="A10" s="1" t="s">
        <v>44</v>
      </c>
      <c r="B10" s="1" t="s">
        <v>45</v>
      </c>
      <c r="C10" s="6" t="s">
        <v>43</v>
      </c>
    </row>
    <row r="11" spans="1:3">
      <c r="A11" s="1" t="s">
        <v>36</v>
      </c>
      <c r="B11" s="1" t="s">
        <v>46</v>
      </c>
      <c r="C11" s="6" t="s">
        <v>31</v>
      </c>
    </row>
    <row r="12" spans="1:3">
      <c r="A12" s="1" t="s">
        <v>47</v>
      </c>
      <c r="B12" s="1" t="s">
        <v>48</v>
      </c>
      <c r="C12" s="6" t="s">
        <v>49</v>
      </c>
    </row>
    <row r="13" spans="1:3">
      <c r="A13" s="1" t="s">
        <v>50</v>
      </c>
      <c r="B13" s="1" t="s">
        <v>51</v>
      </c>
      <c r="C13" s="6" t="s">
        <v>49</v>
      </c>
    </row>
    <row r="14" spans="1:3">
      <c r="A14" s="1" t="s">
        <v>52</v>
      </c>
      <c r="B14" s="1" t="s">
        <v>53</v>
      </c>
      <c r="C14" s="6" t="s">
        <v>54</v>
      </c>
    </row>
    <row r="15" spans="1:3">
      <c r="A15" s="1" t="s">
        <v>55</v>
      </c>
      <c r="B15" s="1" t="s">
        <v>56</v>
      </c>
      <c r="C15" s="6" t="s">
        <v>54</v>
      </c>
    </row>
    <row r="16" spans="1:3">
      <c r="A16" s="1" t="s">
        <v>57</v>
      </c>
      <c r="B16" s="1" t="s">
        <v>58</v>
      </c>
      <c r="C16" s="6" t="s">
        <v>59</v>
      </c>
    </row>
    <row r="17" spans="1:3">
      <c r="A17" s="1" t="s">
        <v>60</v>
      </c>
      <c r="B17" s="1" t="s">
        <v>61</v>
      </c>
      <c r="C17" s="6" t="s">
        <v>62</v>
      </c>
    </row>
    <row r="18" spans="1:3">
      <c r="A18" s="1" t="s">
        <v>60</v>
      </c>
      <c r="B18" s="1" t="s">
        <v>63</v>
      </c>
      <c r="C18" s="6" t="s">
        <v>62</v>
      </c>
    </row>
    <row r="19" spans="1:3">
      <c r="A19" s="1" t="s">
        <v>64</v>
      </c>
      <c r="B19" s="1" t="s">
        <v>65</v>
      </c>
      <c r="C19" s="6" t="s">
        <v>62</v>
      </c>
    </row>
    <row r="20" spans="1:3">
      <c r="A20" s="1" t="s">
        <v>64</v>
      </c>
      <c r="B20" s="1" t="s">
        <v>66</v>
      </c>
      <c r="C20" s="6" t="s">
        <v>62</v>
      </c>
    </row>
    <row r="21" spans="1:3">
      <c r="A21" s="1" t="s">
        <v>67</v>
      </c>
      <c r="B21" s="1" t="s">
        <v>68</v>
      </c>
      <c r="C21" s="6" t="s">
        <v>62</v>
      </c>
    </row>
    <row r="22" spans="1:3">
      <c r="A22" s="1" t="s">
        <v>69</v>
      </c>
      <c r="B22" s="1" t="s">
        <v>70</v>
      </c>
      <c r="C22" s="6" t="s">
        <v>62</v>
      </c>
    </row>
    <row r="23" spans="1:3">
      <c r="A23" s="1" t="s">
        <v>71</v>
      </c>
      <c r="B23" s="1" t="s">
        <v>72</v>
      </c>
      <c r="C23" s="6" t="s">
        <v>62</v>
      </c>
    </row>
    <row r="24" spans="1:3">
      <c r="A24" s="1" t="s">
        <v>73</v>
      </c>
      <c r="B24" s="1" t="s">
        <v>74</v>
      </c>
      <c r="C24" s="6" t="s">
        <v>62</v>
      </c>
    </row>
    <row r="25" spans="1:3">
      <c r="A25" s="1" t="s">
        <v>75</v>
      </c>
      <c r="B25" s="1" t="s">
        <v>76</v>
      </c>
      <c r="C25" s="1" t="s">
        <v>77</v>
      </c>
    </row>
    <row r="26" spans="1:3">
      <c r="A26" s="1" t="s">
        <v>78</v>
      </c>
      <c r="B26" s="1" t="s">
        <v>79</v>
      </c>
      <c r="C26" s="6" t="s">
        <v>80</v>
      </c>
    </row>
    <row r="27" spans="1:3">
      <c r="A27" s="1" t="s">
        <v>81</v>
      </c>
      <c r="B27" s="1" t="s">
        <v>82</v>
      </c>
      <c r="C27" s="6" t="s">
        <v>80</v>
      </c>
    </row>
    <row r="28" spans="1:3">
      <c r="A28" s="1" t="s">
        <v>83</v>
      </c>
      <c r="B28" s="1" t="s">
        <v>84</v>
      </c>
      <c r="C28" s="6" t="s">
        <v>85</v>
      </c>
    </row>
    <row r="29" spans="1:3">
      <c r="A29" s="1" t="s">
        <v>86</v>
      </c>
      <c r="B29" s="1" t="s">
        <v>87</v>
      </c>
      <c r="C29" s="6" t="s">
        <v>88</v>
      </c>
    </row>
    <row r="30" spans="1:3">
      <c r="A30" s="1" t="s">
        <v>89</v>
      </c>
      <c r="B30" s="1" t="s">
        <v>90</v>
      </c>
      <c r="C30" s="6" t="s">
        <v>88</v>
      </c>
    </row>
    <row r="31" spans="1:3">
      <c r="A31" s="1" t="s">
        <v>91</v>
      </c>
      <c r="B31" s="1" t="s">
        <v>92</v>
      </c>
      <c r="C31" s="6" t="s">
        <v>88</v>
      </c>
    </row>
    <row r="32" spans="1:3">
      <c r="A32" s="1" t="s">
        <v>93</v>
      </c>
      <c r="B32" s="1" t="s">
        <v>94</v>
      </c>
      <c r="C32" s="6" t="s">
        <v>95</v>
      </c>
    </row>
    <row r="33" spans="1:3">
      <c r="A33" s="1" t="s">
        <v>96</v>
      </c>
      <c r="B33" s="1" t="s">
        <v>97</v>
      </c>
      <c r="C33" s="6" t="s">
        <v>98</v>
      </c>
    </row>
    <row r="34" spans="1:3">
      <c r="A34" s="1" t="s">
        <v>99</v>
      </c>
      <c r="B34" s="1" t="s">
        <v>100</v>
      </c>
      <c r="C34" s="6" t="s">
        <v>101</v>
      </c>
    </row>
    <row r="35" spans="1:3">
      <c r="A35" s="1" t="s">
        <v>102</v>
      </c>
      <c r="B35" s="1" t="s">
        <v>103</v>
      </c>
      <c r="C35" s="6" t="s">
        <v>104</v>
      </c>
    </row>
    <row r="36" spans="1:3">
      <c r="A36" s="1" t="s">
        <v>105</v>
      </c>
      <c r="B36" s="1" t="s">
        <v>106</v>
      </c>
      <c r="C36" s="6" t="s">
        <v>107</v>
      </c>
    </row>
    <row r="37" spans="1:3">
      <c r="A37" s="1" t="s">
        <v>108</v>
      </c>
      <c r="B37" s="1" t="s">
        <v>109</v>
      </c>
      <c r="C37" s="6" t="s">
        <v>107</v>
      </c>
    </row>
    <row r="38" spans="1:3">
      <c r="A38" s="1" t="s">
        <v>110</v>
      </c>
      <c r="B38" s="1" t="s">
        <v>111</v>
      </c>
      <c r="C38" s="6" t="s">
        <v>112</v>
      </c>
    </row>
    <row r="39" spans="1:3">
      <c r="A39" s="1" t="s">
        <v>113</v>
      </c>
      <c r="B39" s="1" t="s">
        <v>114</v>
      </c>
      <c r="C39" s="6" t="s">
        <v>112</v>
      </c>
    </row>
    <row r="40" spans="1:3">
      <c r="A40" s="1" t="s">
        <v>110</v>
      </c>
      <c r="B40" s="1" t="s">
        <v>115</v>
      </c>
      <c r="C40" s="6" t="s">
        <v>112</v>
      </c>
    </row>
    <row r="41" spans="1:3">
      <c r="A41" s="1" t="s">
        <v>113</v>
      </c>
      <c r="B41" s="1" t="s">
        <v>116</v>
      </c>
      <c r="C41" s="6" t="s">
        <v>112</v>
      </c>
    </row>
    <row r="42" spans="1:3">
      <c r="A42" s="1" t="s">
        <v>117</v>
      </c>
      <c r="B42" s="1" t="s">
        <v>118</v>
      </c>
      <c r="C42" s="6" t="s">
        <v>119</v>
      </c>
    </row>
    <row r="43" spans="1:3">
      <c r="A43" s="1" t="s">
        <v>120</v>
      </c>
      <c r="B43" s="1" t="s">
        <v>121</v>
      </c>
      <c r="C43" s="6" t="s">
        <v>119</v>
      </c>
    </row>
    <row r="44" spans="1:3">
      <c r="A44" s="1" t="s">
        <v>81</v>
      </c>
      <c r="B44" s="1" t="s">
        <v>122</v>
      </c>
      <c r="C44" s="6" t="s">
        <v>123</v>
      </c>
    </row>
    <row r="45" spans="1:3">
      <c r="A45" s="1" t="s">
        <v>124</v>
      </c>
      <c r="B45" s="1" t="s">
        <v>125</v>
      </c>
      <c r="C45" s="6" t="s">
        <v>95</v>
      </c>
    </row>
    <row r="46" spans="1:3">
      <c r="A46" s="1" t="s">
        <v>126</v>
      </c>
      <c r="B46" s="1" t="s">
        <v>127</v>
      </c>
      <c r="C46" s="6" t="s">
        <v>95</v>
      </c>
    </row>
    <row r="47" spans="1:3">
      <c r="A47" s="1" t="s">
        <v>128</v>
      </c>
      <c r="B47" s="1" t="s">
        <v>129</v>
      </c>
      <c r="C47" s="6" t="s">
        <v>130</v>
      </c>
    </row>
    <row r="48" spans="1:3">
      <c r="A48" s="1" t="s">
        <v>131</v>
      </c>
      <c r="B48" s="1" t="s">
        <v>132</v>
      </c>
      <c r="C48" s="6" t="s">
        <v>133</v>
      </c>
    </row>
    <row r="49" spans="1:4">
      <c r="A49" s="1" t="s">
        <v>134</v>
      </c>
      <c r="B49" s="1" t="s">
        <v>135</v>
      </c>
      <c r="C49" s="6" t="s">
        <v>26</v>
      </c>
    </row>
    <row r="50" spans="1:4">
      <c r="A50" s="1" t="s">
        <v>136</v>
      </c>
      <c r="B50" s="1" t="s">
        <v>137</v>
      </c>
      <c r="C50" s="6" t="s">
        <v>138</v>
      </c>
    </row>
    <row r="51" spans="1:4">
      <c r="A51" s="1" t="s">
        <v>139</v>
      </c>
      <c r="B51" s="1" t="s">
        <v>140</v>
      </c>
      <c r="C51" s="6" t="s">
        <v>141</v>
      </c>
    </row>
    <row r="52" spans="1:4">
      <c r="A52" s="5" t="s">
        <v>142</v>
      </c>
      <c r="B52" s="1" t="s">
        <v>143</v>
      </c>
      <c r="C52" s="5" t="s">
        <v>144</v>
      </c>
    </row>
    <row r="53" spans="1:4">
      <c r="A53" s="5" t="s">
        <v>145</v>
      </c>
      <c r="B53" s="1" t="s">
        <v>146</v>
      </c>
      <c r="C53" s="5" t="s">
        <v>144</v>
      </c>
    </row>
    <row r="54" spans="1:4">
      <c r="A54" s="5" t="s">
        <v>147</v>
      </c>
      <c r="B54" s="1" t="s">
        <v>148</v>
      </c>
      <c r="C54" s="6" t="s">
        <v>133</v>
      </c>
      <c r="D54" s="5"/>
    </row>
    <row r="55" spans="1:4">
      <c r="A55" s="5" t="s">
        <v>149</v>
      </c>
      <c r="B55" s="1" t="s">
        <v>150</v>
      </c>
      <c r="C55" s="6" t="s">
        <v>151</v>
      </c>
      <c r="D55" s="5"/>
    </row>
    <row r="56" spans="1:4">
      <c r="A56" s="5" t="s">
        <v>152</v>
      </c>
      <c r="B56" s="1" t="s">
        <v>153</v>
      </c>
      <c r="C56" s="6" t="s">
        <v>151</v>
      </c>
    </row>
    <row r="57" spans="1:4">
      <c r="A57" s="5" t="s">
        <v>154</v>
      </c>
      <c r="B57" s="1" t="s">
        <v>155</v>
      </c>
      <c r="C57" s="6" t="s">
        <v>151</v>
      </c>
    </row>
    <row r="58" spans="1:4">
      <c r="A58" s="5" t="s">
        <v>156</v>
      </c>
      <c r="B58" s="1" t="s">
        <v>157</v>
      </c>
      <c r="C58" s="6" t="s">
        <v>151</v>
      </c>
    </row>
    <row r="59" spans="1:4">
      <c r="A59" s="5" t="s">
        <v>149</v>
      </c>
      <c r="B59" s="1" t="s">
        <v>158</v>
      </c>
      <c r="C59" s="6" t="s">
        <v>151</v>
      </c>
    </row>
    <row r="60" spans="1:4">
      <c r="A60" s="5" t="s">
        <v>159</v>
      </c>
      <c r="B60" s="1" t="s">
        <v>160</v>
      </c>
      <c r="C60" s="6" t="s">
        <v>151</v>
      </c>
    </row>
    <row r="61" spans="1:4">
      <c r="A61" s="5" t="s">
        <v>161</v>
      </c>
      <c r="B61" s="1" t="s">
        <v>162</v>
      </c>
      <c r="C61" s="6" t="s">
        <v>151</v>
      </c>
    </row>
    <row r="62" spans="1:4">
      <c r="A62" s="5" t="s">
        <v>163</v>
      </c>
      <c r="B62" s="1" t="s">
        <v>164</v>
      </c>
      <c r="C62" s="6" t="s">
        <v>151</v>
      </c>
    </row>
    <row r="63" spans="1:4">
      <c r="A63" s="5" t="s">
        <v>165</v>
      </c>
      <c r="B63" s="1" t="s">
        <v>166</v>
      </c>
      <c r="C63" s="6" t="s">
        <v>167</v>
      </c>
    </row>
    <row r="64" spans="1:4">
      <c r="A64" s="5" t="s">
        <v>168</v>
      </c>
      <c r="B64" s="1" t="s">
        <v>169</v>
      </c>
      <c r="C64" s="6" t="s">
        <v>167</v>
      </c>
    </row>
    <row r="65" spans="1:3">
      <c r="A65" s="5" t="s">
        <v>170</v>
      </c>
      <c r="B65" s="7" t="s">
        <v>171</v>
      </c>
      <c r="C65" s="5" t="s">
        <v>172</v>
      </c>
    </row>
    <row r="66" spans="1:3">
      <c r="A66" s="5" t="s">
        <v>173</v>
      </c>
      <c r="B66" s="7" t="s">
        <v>174</v>
      </c>
      <c r="C66" s="5" t="s">
        <v>172</v>
      </c>
    </row>
    <row r="67" spans="1:3">
      <c r="A67" s="5" t="s">
        <v>175</v>
      </c>
      <c r="B67" s="1" t="s">
        <v>176</v>
      </c>
      <c r="C67" s="6" t="s">
        <v>177</v>
      </c>
    </row>
    <row r="68" spans="1:3">
      <c r="A68" s="5" t="s">
        <v>178</v>
      </c>
      <c r="B68" s="1" t="s">
        <v>179</v>
      </c>
      <c r="C68" s="6" t="s">
        <v>177</v>
      </c>
    </row>
    <row r="69" spans="1:3">
      <c r="A69" s="5" t="s">
        <v>180</v>
      </c>
      <c r="B69" s="1" t="s">
        <v>181</v>
      </c>
      <c r="C69" s="6" t="s">
        <v>177</v>
      </c>
    </row>
    <row r="70" spans="1:3">
      <c r="A70" s="5" t="s">
        <v>182</v>
      </c>
      <c r="B70" s="1" t="s">
        <v>183</v>
      </c>
      <c r="C70" s="6" t="s">
        <v>177</v>
      </c>
    </row>
    <row r="71" spans="1:3">
      <c r="A71" s="5" t="s">
        <v>184</v>
      </c>
      <c r="B71" s="1" t="s">
        <v>185</v>
      </c>
      <c r="C71" s="6" t="s">
        <v>177</v>
      </c>
    </row>
    <row r="72" spans="1:3">
      <c r="A72" s="5" t="s">
        <v>186</v>
      </c>
      <c r="B72" s="1" t="s">
        <v>187</v>
      </c>
      <c r="C72" s="6" t="s">
        <v>177</v>
      </c>
    </row>
    <row r="73" spans="1:3">
      <c r="A73" s="5" t="s">
        <v>188</v>
      </c>
      <c r="B73" s="7" t="s">
        <v>189</v>
      </c>
      <c r="C73" s="5" t="s">
        <v>190</v>
      </c>
    </row>
    <row r="74" spans="1:3">
      <c r="A74" s="5" t="s">
        <v>191</v>
      </c>
      <c r="B74" s="1" t="s">
        <v>192</v>
      </c>
      <c r="C74" s="6" t="s">
        <v>138</v>
      </c>
    </row>
    <row r="75" spans="1:3">
      <c r="A75" s="5" t="s">
        <v>193</v>
      </c>
      <c r="B75" s="1" t="s">
        <v>194</v>
      </c>
      <c r="C75" s="6" t="s">
        <v>138</v>
      </c>
    </row>
    <row r="76" spans="1:3">
      <c r="A76" s="5" t="s">
        <v>195</v>
      </c>
      <c r="B76" s="1" t="s">
        <v>196</v>
      </c>
      <c r="C76" s="6" t="s">
        <v>138</v>
      </c>
    </row>
    <row r="77" spans="1:3">
      <c r="A77" s="5" t="s">
        <v>197</v>
      </c>
      <c r="B77" s="1" t="s">
        <v>198</v>
      </c>
      <c r="C77" s="6" t="s">
        <v>199</v>
      </c>
    </row>
    <row r="78" spans="1:3">
      <c r="A78" s="5" t="s">
        <v>200</v>
      </c>
      <c r="B78" s="1" t="s">
        <v>201</v>
      </c>
      <c r="C78" s="5" t="s">
        <v>199</v>
      </c>
    </row>
    <row r="79" spans="1:3">
      <c r="A79" s="5" t="s">
        <v>202</v>
      </c>
      <c r="B79" s="1" t="s">
        <v>203</v>
      </c>
      <c r="C79" s="6" t="s">
        <v>199</v>
      </c>
    </row>
    <row r="80" spans="1:3">
      <c r="A80" s="5" t="s">
        <v>204</v>
      </c>
      <c r="B80" s="1" t="s">
        <v>205</v>
      </c>
      <c r="C80" s="5" t="s">
        <v>199</v>
      </c>
    </row>
    <row r="81" spans="1:3">
      <c r="A81" s="5" t="s">
        <v>206</v>
      </c>
      <c r="B81" s="1" t="s">
        <v>207</v>
      </c>
      <c r="C81" s="6" t="s">
        <v>199</v>
      </c>
    </row>
    <row r="82" spans="1:3">
      <c r="A82" s="5" t="s">
        <v>208</v>
      </c>
      <c r="B82" s="1" t="s">
        <v>209</v>
      </c>
      <c r="C82" s="5" t="s">
        <v>199</v>
      </c>
    </row>
    <row r="83" spans="1:3">
      <c r="A83" s="5" t="s">
        <v>210</v>
      </c>
      <c r="B83" s="1" t="s">
        <v>211</v>
      </c>
      <c r="C83" s="5" t="s">
        <v>212</v>
      </c>
    </row>
    <row r="84" spans="1:3">
      <c r="A84" s="5" t="s">
        <v>213</v>
      </c>
      <c r="B84" s="1" t="s">
        <v>214</v>
      </c>
      <c r="C84" s="5" t="s">
        <v>215</v>
      </c>
    </row>
    <row r="85" spans="1:3">
      <c r="A85" s="5" t="s">
        <v>216</v>
      </c>
      <c r="B85" s="1" t="s">
        <v>217</v>
      </c>
      <c r="C85" s="5" t="s">
        <v>218</v>
      </c>
    </row>
    <row r="86" spans="1:3">
      <c r="A86" s="5" t="s">
        <v>219</v>
      </c>
      <c r="B86" s="1" t="s">
        <v>220</v>
      </c>
      <c r="C86" s="5" t="s">
        <v>218</v>
      </c>
    </row>
    <row r="87" spans="1:3">
      <c r="A87" s="5" t="s">
        <v>221</v>
      </c>
      <c r="B87" s="1" t="s">
        <v>222</v>
      </c>
      <c r="C87" s="5" t="s">
        <v>223</v>
      </c>
    </row>
    <row r="88" spans="1:3">
      <c r="A88" s="5" t="s">
        <v>224</v>
      </c>
      <c r="B88" s="1" t="s">
        <v>225</v>
      </c>
      <c r="C88" s="6" t="s">
        <v>226</v>
      </c>
    </row>
    <row r="89" spans="1:3">
      <c r="A89" s="5" t="s">
        <v>227</v>
      </c>
      <c r="B89" s="1" t="s">
        <v>228</v>
      </c>
      <c r="C89" s="6" t="s">
        <v>229</v>
      </c>
    </row>
    <row r="90" spans="1:3">
      <c r="A90" s="5" t="s">
        <v>75</v>
      </c>
      <c r="B90" s="1" t="s">
        <v>230</v>
      </c>
      <c r="C90" s="1" t="s">
        <v>77</v>
      </c>
    </row>
    <row r="91" spans="1:3">
      <c r="A91" s="5" t="s">
        <v>231</v>
      </c>
      <c r="B91" s="1" t="s">
        <v>232</v>
      </c>
      <c r="C91" s="1" t="s">
        <v>77</v>
      </c>
    </row>
    <row r="92" spans="1:3">
      <c r="A92" s="5" t="s">
        <v>233</v>
      </c>
      <c r="B92" s="1" t="s">
        <v>234</v>
      </c>
      <c r="C92" s="6" t="s">
        <v>235</v>
      </c>
    </row>
    <row r="93" spans="1:3">
      <c r="A93" s="5" t="s">
        <v>236</v>
      </c>
      <c r="B93" s="1" t="s">
        <v>237</v>
      </c>
      <c r="C93" s="6" t="s">
        <v>235</v>
      </c>
    </row>
    <row r="94" spans="1:3">
      <c r="A94" s="5" t="s">
        <v>238</v>
      </c>
      <c r="B94" s="1" t="s">
        <v>239</v>
      </c>
      <c r="C94" s="6" t="s">
        <v>240</v>
      </c>
    </row>
    <row r="95" spans="1:3">
      <c r="A95" s="5" t="s">
        <v>241</v>
      </c>
      <c r="B95" s="1" t="s">
        <v>242</v>
      </c>
      <c r="C95" s="6" t="s">
        <v>240</v>
      </c>
    </row>
    <row r="96" spans="1:3">
      <c r="A96" s="5" t="s">
        <v>243</v>
      </c>
      <c r="B96" s="1" t="s">
        <v>244</v>
      </c>
      <c r="C96" s="6" t="s">
        <v>80</v>
      </c>
    </row>
    <row r="97" spans="1:3">
      <c r="A97" s="5" t="s">
        <v>245</v>
      </c>
      <c r="B97" s="7" t="s">
        <v>246</v>
      </c>
      <c r="C97" s="5" t="s">
        <v>247</v>
      </c>
    </row>
    <row r="98" spans="1:3">
      <c r="A98" s="5" t="s">
        <v>248</v>
      </c>
      <c r="B98" s="1" t="s">
        <v>249</v>
      </c>
      <c r="C98" s="6" t="s">
        <v>250</v>
      </c>
    </row>
    <row r="99" spans="1:3">
      <c r="A99" s="5" t="s">
        <v>251</v>
      </c>
      <c r="B99" s="1" t="s">
        <v>252</v>
      </c>
      <c r="C99" s="6" t="s">
        <v>253</v>
      </c>
    </row>
    <row r="100" spans="1:3">
      <c r="A100" s="5" t="s">
        <v>254</v>
      </c>
      <c r="B100" s="1" t="s">
        <v>255</v>
      </c>
      <c r="C100" s="6" t="s">
        <v>253</v>
      </c>
    </row>
    <row r="101" spans="1:3">
      <c r="A101" s="5" t="s">
        <v>256</v>
      </c>
      <c r="B101" s="1" t="s">
        <v>257</v>
      </c>
      <c r="C101" s="6" t="s">
        <v>258</v>
      </c>
    </row>
    <row r="102" spans="1:3">
      <c r="A102" s="5" t="s">
        <v>259</v>
      </c>
      <c r="B102" s="1" t="s">
        <v>260</v>
      </c>
      <c r="C102" s="6" t="s">
        <v>261</v>
      </c>
    </row>
    <row r="103" spans="1:3">
      <c r="A103" s="5" t="s">
        <v>262</v>
      </c>
      <c r="B103" s="1" t="s">
        <v>263</v>
      </c>
      <c r="C103" s="6" t="s">
        <v>264</v>
      </c>
    </row>
    <row r="104" spans="1:3">
      <c r="B104" s="1" t="s">
        <v>265</v>
      </c>
      <c r="C104" s="1" t="s">
        <v>266</v>
      </c>
    </row>
    <row r="105" spans="1:3">
      <c r="B105" s="1" t="s">
        <v>267</v>
      </c>
      <c r="C105" s="6" t="s">
        <v>268</v>
      </c>
    </row>
    <row r="106" spans="1:3">
      <c r="A106" s="5" t="s">
        <v>269</v>
      </c>
      <c r="B106" s="1" t="s">
        <v>270</v>
      </c>
      <c r="C106" s="6" t="s">
        <v>31</v>
      </c>
    </row>
    <row r="107" spans="1:3">
      <c r="A107" s="5" t="s">
        <v>271</v>
      </c>
      <c r="B107" s="1" t="s">
        <v>272</v>
      </c>
      <c r="C107" s="6" t="s">
        <v>273</v>
      </c>
    </row>
    <row r="108" spans="1:3">
      <c r="A108" s="5" t="s">
        <v>274</v>
      </c>
      <c r="B108" s="1" t="s">
        <v>275</v>
      </c>
      <c r="C108" s="6" t="s">
        <v>276</v>
      </c>
    </row>
    <row r="109" spans="1:3">
      <c r="A109" s="5" t="s">
        <v>277</v>
      </c>
      <c r="B109" s="1" t="s">
        <v>278</v>
      </c>
      <c r="C109" s="6" t="s">
        <v>276</v>
      </c>
    </row>
    <row r="110" spans="1:3">
      <c r="A110" s="5" t="s">
        <v>279</v>
      </c>
      <c r="B110" s="1" t="s">
        <v>280</v>
      </c>
      <c r="C110" s="6" t="s">
        <v>281</v>
      </c>
    </row>
    <row r="111" spans="1:3">
      <c r="A111" s="5" t="s">
        <v>282</v>
      </c>
      <c r="B111" s="1" t="s">
        <v>283</v>
      </c>
      <c r="C111" s="6" t="s">
        <v>281</v>
      </c>
    </row>
    <row r="112" spans="1:3">
      <c r="A112" s="5" t="s">
        <v>284</v>
      </c>
      <c r="B112" s="1" t="s">
        <v>285</v>
      </c>
      <c r="C112" s="6" t="s">
        <v>281</v>
      </c>
    </row>
    <row r="113" spans="1:4">
      <c r="A113" s="5" t="s">
        <v>286</v>
      </c>
      <c r="B113" s="1" t="s">
        <v>287</v>
      </c>
      <c r="C113" s="6" t="s">
        <v>281</v>
      </c>
    </row>
    <row r="114" spans="1:4">
      <c r="A114" s="5" t="s">
        <v>288</v>
      </c>
      <c r="B114" s="1" t="s">
        <v>289</v>
      </c>
      <c r="C114" s="6" t="s">
        <v>281</v>
      </c>
    </row>
    <row r="115" spans="1:4">
      <c r="A115" s="5" t="s">
        <v>290</v>
      </c>
      <c r="B115" s="1" t="s">
        <v>291</v>
      </c>
      <c r="C115" s="6" t="s">
        <v>281</v>
      </c>
    </row>
    <row r="116" spans="1:4">
      <c r="A116" s="5" t="s">
        <v>292</v>
      </c>
      <c r="B116" s="1" t="s">
        <v>293</v>
      </c>
      <c r="C116" s="6" t="s">
        <v>281</v>
      </c>
    </row>
    <row r="117" spans="1:4">
      <c r="A117" s="5" t="s">
        <v>294</v>
      </c>
      <c r="B117" s="1" t="s">
        <v>295</v>
      </c>
      <c r="C117" s="6" t="s">
        <v>31</v>
      </c>
    </row>
    <row r="118" spans="1:4">
      <c r="A118" s="5" t="s">
        <v>296</v>
      </c>
      <c r="B118" s="1" t="s">
        <v>297</v>
      </c>
      <c r="C118" s="6" t="s">
        <v>298</v>
      </c>
    </row>
    <row r="119" spans="1:4" ht="13.8">
      <c r="A119" s="5" t="s">
        <v>299</v>
      </c>
      <c r="B119" s="1" t="s">
        <v>300</v>
      </c>
      <c r="C119" s="6" t="s">
        <v>301</v>
      </c>
      <c r="D119" s="8"/>
    </row>
    <row r="120" spans="1:4" ht="13.8">
      <c r="A120" s="5" t="s">
        <v>302</v>
      </c>
      <c r="B120" s="1" t="s">
        <v>303</v>
      </c>
      <c r="C120" s="6" t="s">
        <v>301</v>
      </c>
      <c r="D120" s="8"/>
    </row>
    <row r="121" spans="1:4">
      <c r="A121" s="5" t="s">
        <v>304</v>
      </c>
      <c r="B121" s="1" t="s">
        <v>305</v>
      </c>
      <c r="C121" s="6" t="s">
        <v>301</v>
      </c>
    </row>
    <row r="122" spans="1:4">
      <c r="A122" s="5" t="s">
        <v>306</v>
      </c>
      <c r="B122" s="1" t="s">
        <v>307</v>
      </c>
      <c r="C122" s="6" t="s">
        <v>301</v>
      </c>
    </row>
    <row r="123" spans="1:4">
      <c r="A123" s="5" t="s">
        <v>308</v>
      </c>
      <c r="B123" s="1" t="s">
        <v>309</v>
      </c>
      <c r="C123" s="6" t="s">
        <v>301</v>
      </c>
    </row>
    <row r="124" spans="1:4" ht="13.8">
      <c r="A124" s="5" t="s">
        <v>306</v>
      </c>
      <c r="B124" s="1" t="s">
        <v>310</v>
      </c>
      <c r="C124" s="6" t="s">
        <v>301</v>
      </c>
      <c r="D124" s="8"/>
    </row>
    <row r="125" spans="1:4" ht="13.8">
      <c r="A125" s="5" t="s">
        <v>308</v>
      </c>
      <c r="B125" s="1" t="s">
        <v>311</v>
      </c>
      <c r="C125" s="6" t="s">
        <v>301</v>
      </c>
      <c r="D125" s="8"/>
    </row>
    <row r="126" spans="1:4" ht="13.8">
      <c r="A126" s="5" t="s">
        <v>312</v>
      </c>
      <c r="B126" s="1" t="s">
        <v>313</v>
      </c>
      <c r="C126" s="6" t="s">
        <v>301</v>
      </c>
      <c r="D126" s="8"/>
    </row>
    <row r="127" spans="1:4">
      <c r="A127" s="5" t="s">
        <v>314</v>
      </c>
      <c r="B127" s="1" t="s">
        <v>315</v>
      </c>
      <c r="C127" s="1" t="s">
        <v>316</v>
      </c>
    </row>
    <row r="128" spans="1:4">
      <c r="A128" s="5" t="s">
        <v>317</v>
      </c>
      <c r="B128" s="1" t="s">
        <v>318</v>
      </c>
      <c r="C128" s="1" t="s">
        <v>319</v>
      </c>
    </row>
    <row r="129" spans="1:3">
      <c r="A129" s="5" t="s">
        <v>320</v>
      </c>
      <c r="B129" s="1" t="s">
        <v>321</v>
      </c>
      <c r="C129" s="1" t="s">
        <v>319</v>
      </c>
    </row>
    <row r="130" spans="1:3">
      <c r="A130" s="5" t="s">
        <v>322</v>
      </c>
      <c r="B130" s="1" t="s">
        <v>323</v>
      </c>
      <c r="C130" s="1" t="s">
        <v>319</v>
      </c>
    </row>
    <row r="131" spans="1:3">
      <c r="A131" s="5" t="s">
        <v>324</v>
      </c>
      <c r="B131" s="1" t="s">
        <v>325</v>
      </c>
      <c r="C131" s="6" t="s">
        <v>316</v>
      </c>
    </row>
    <row r="132" spans="1:3">
      <c r="A132" s="5" t="s">
        <v>326</v>
      </c>
      <c r="B132" s="1" t="s">
        <v>327</v>
      </c>
      <c r="C132" s="6" t="s">
        <v>316</v>
      </c>
    </row>
    <row r="133" spans="1:3">
      <c r="A133" s="5" t="s">
        <v>328</v>
      </c>
      <c r="B133" s="1" t="s">
        <v>329</v>
      </c>
      <c r="C133" s="6" t="s">
        <v>316</v>
      </c>
    </row>
    <row r="134" spans="1:3">
      <c r="A134" s="5" t="s">
        <v>330</v>
      </c>
      <c r="B134" s="1" t="s">
        <v>331</v>
      </c>
      <c r="C134" s="6" t="s">
        <v>316</v>
      </c>
    </row>
    <row r="135" spans="1:3">
      <c r="A135" s="5" t="s">
        <v>314</v>
      </c>
      <c r="B135" s="1" t="s">
        <v>332</v>
      </c>
      <c r="C135" s="6" t="s">
        <v>316</v>
      </c>
    </row>
    <row r="136" spans="1:3">
      <c r="A136" s="5" t="s">
        <v>50</v>
      </c>
      <c r="B136" s="1" t="s">
        <v>333</v>
      </c>
      <c r="C136" s="6" t="s">
        <v>49</v>
      </c>
    </row>
    <row r="137" spans="1:3">
      <c r="A137" s="5" t="s">
        <v>334</v>
      </c>
      <c r="B137" s="1" t="s">
        <v>335</v>
      </c>
      <c r="C137" s="6" t="s">
        <v>49</v>
      </c>
    </row>
    <row r="138" spans="1:3">
      <c r="A138" s="5" t="s">
        <v>336</v>
      </c>
      <c r="B138" s="1" t="s">
        <v>337</v>
      </c>
      <c r="C138" s="6" t="s">
        <v>49</v>
      </c>
    </row>
    <row r="139" spans="1:3">
      <c r="A139" s="5" t="s">
        <v>338</v>
      </c>
      <c r="B139" s="1" t="s">
        <v>339</v>
      </c>
      <c r="C139" s="6" t="s">
        <v>49</v>
      </c>
    </row>
    <row r="140" spans="1:3">
      <c r="A140" s="5" t="s">
        <v>340</v>
      </c>
      <c r="B140" s="1" t="s">
        <v>341</v>
      </c>
      <c r="C140" s="6" t="s">
        <v>49</v>
      </c>
    </row>
    <row r="141" spans="1:3">
      <c r="A141" s="5" t="s">
        <v>342</v>
      </c>
      <c r="B141" s="1" t="s">
        <v>343</v>
      </c>
      <c r="C141" s="6" t="s">
        <v>49</v>
      </c>
    </row>
    <row r="142" spans="1:3">
      <c r="A142" s="5" t="s">
        <v>344</v>
      </c>
      <c r="B142" s="1" t="s">
        <v>345</v>
      </c>
      <c r="C142" s="6" t="s">
        <v>49</v>
      </c>
    </row>
    <row r="143" spans="1:3">
      <c r="A143" s="5" t="s">
        <v>346</v>
      </c>
      <c r="B143" s="1" t="s">
        <v>347</v>
      </c>
      <c r="C143" s="6" t="s">
        <v>49</v>
      </c>
    </row>
    <row r="144" spans="1:3">
      <c r="A144" s="5" t="s">
        <v>348</v>
      </c>
      <c r="B144" s="1" t="s">
        <v>349</v>
      </c>
      <c r="C144" s="1" t="s">
        <v>350</v>
      </c>
    </row>
    <row r="145" spans="1:4">
      <c r="A145" s="5" t="s">
        <v>351</v>
      </c>
      <c r="B145" s="1" t="s">
        <v>352</v>
      </c>
      <c r="C145" s="6" t="s">
        <v>298</v>
      </c>
    </row>
    <row r="146" spans="1:4" ht="13.8">
      <c r="A146" s="5" t="s">
        <v>353</v>
      </c>
      <c r="B146" s="1" t="s">
        <v>354</v>
      </c>
      <c r="C146" s="6" t="s">
        <v>298</v>
      </c>
      <c r="D146" s="8"/>
    </row>
    <row r="147" spans="1:4" ht="13.8">
      <c r="A147" s="5" t="s">
        <v>355</v>
      </c>
      <c r="B147" s="1" t="s">
        <v>356</v>
      </c>
      <c r="C147" s="6" t="s">
        <v>298</v>
      </c>
      <c r="D147" s="8"/>
    </row>
    <row r="148" spans="1:4" ht="13.8">
      <c r="A148" s="5" t="s">
        <v>357</v>
      </c>
      <c r="B148" s="1" t="s">
        <v>358</v>
      </c>
      <c r="C148" s="6" t="s">
        <v>298</v>
      </c>
      <c r="D148" s="8"/>
    </row>
    <row r="149" spans="1:4" ht="13.8">
      <c r="A149" s="5" t="s">
        <v>351</v>
      </c>
      <c r="B149" s="1" t="s">
        <v>359</v>
      </c>
      <c r="C149" s="6" t="s">
        <v>298</v>
      </c>
      <c r="D149" s="8"/>
    </row>
    <row r="150" spans="1:4" ht="13.8">
      <c r="A150" s="5" t="s">
        <v>353</v>
      </c>
      <c r="B150" s="1" t="s">
        <v>360</v>
      </c>
      <c r="C150" s="6" t="s">
        <v>298</v>
      </c>
      <c r="D150" s="8"/>
    </row>
    <row r="151" spans="1:4" ht="13.8">
      <c r="A151" s="5" t="s">
        <v>355</v>
      </c>
      <c r="B151" s="1" t="s">
        <v>361</v>
      </c>
      <c r="C151" s="6" t="s">
        <v>298</v>
      </c>
      <c r="D151" s="8"/>
    </row>
    <row r="152" spans="1:4" ht="13.8">
      <c r="A152" s="5" t="s">
        <v>357</v>
      </c>
      <c r="B152" s="1" t="s">
        <v>362</v>
      </c>
      <c r="C152" s="6" t="s">
        <v>298</v>
      </c>
      <c r="D152" s="8"/>
    </row>
    <row r="153" spans="1:4" ht="13.8">
      <c r="A153" s="5" t="s">
        <v>363</v>
      </c>
      <c r="B153" s="1" t="s">
        <v>364</v>
      </c>
      <c r="C153" s="6" t="s">
        <v>298</v>
      </c>
      <c r="D153" s="8"/>
    </row>
    <row r="154" spans="1:4" ht="13.8">
      <c r="A154" s="5" t="s">
        <v>365</v>
      </c>
      <c r="B154" s="1" t="s">
        <v>366</v>
      </c>
      <c r="C154" s="6" t="s">
        <v>367</v>
      </c>
      <c r="D154" s="8"/>
    </row>
    <row r="155" spans="1:4" ht="13.8">
      <c r="A155" s="5" t="s">
        <v>368</v>
      </c>
      <c r="B155" s="1" t="s">
        <v>566</v>
      </c>
      <c r="C155" s="1" t="s">
        <v>367</v>
      </c>
      <c r="D155" s="8"/>
    </row>
    <row r="156" spans="1:4" ht="13.8">
      <c r="A156" s="5">
        <v>762</v>
      </c>
      <c r="B156" s="1" t="s">
        <v>369</v>
      </c>
      <c r="C156" s="1" t="s">
        <v>370</v>
      </c>
      <c r="D156" s="8"/>
    </row>
    <row r="157" spans="1:4" ht="13.8">
      <c r="A157" s="5" t="s">
        <v>371</v>
      </c>
      <c r="B157" s="1" t="s">
        <v>372</v>
      </c>
      <c r="C157" s="1" t="s">
        <v>316</v>
      </c>
      <c r="D157" s="8"/>
    </row>
    <row r="158" spans="1:4" ht="13.8">
      <c r="A158" s="5" t="s">
        <v>373</v>
      </c>
      <c r="B158" s="7" t="s">
        <v>374</v>
      </c>
      <c r="C158" s="5" t="s">
        <v>375</v>
      </c>
      <c r="D158" s="8"/>
    </row>
    <row r="159" spans="1:4">
      <c r="A159" s="5" t="s">
        <v>376</v>
      </c>
      <c r="B159" s="1" t="s">
        <v>377</v>
      </c>
      <c r="C159" s="6" t="s">
        <v>375</v>
      </c>
    </row>
    <row r="160" spans="1:4">
      <c r="A160" s="5" t="s">
        <v>378</v>
      </c>
      <c r="B160" s="1" t="s">
        <v>379</v>
      </c>
      <c r="C160" s="6" t="s">
        <v>375</v>
      </c>
    </row>
    <row r="161" spans="1:3">
      <c r="A161" s="5" t="s">
        <v>380</v>
      </c>
      <c r="B161" s="1" t="s">
        <v>381</v>
      </c>
      <c r="C161" s="6" t="s">
        <v>177</v>
      </c>
    </row>
    <row r="162" spans="1:3">
      <c r="A162" s="5" t="s">
        <v>382</v>
      </c>
      <c r="B162" s="1" t="s">
        <v>383</v>
      </c>
      <c r="C162" s="6" t="s">
        <v>177</v>
      </c>
    </row>
    <row r="163" spans="1:3">
      <c r="A163" s="5" t="s">
        <v>384</v>
      </c>
      <c r="B163" s="1" t="s">
        <v>385</v>
      </c>
      <c r="C163" s="6" t="s">
        <v>177</v>
      </c>
    </row>
    <row r="164" spans="1:3">
      <c r="A164" s="5" t="s">
        <v>386</v>
      </c>
      <c r="B164" s="1" t="s">
        <v>387</v>
      </c>
      <c r="C164" s="6" t="s">
        <v>177</v>
      </c>
    </row>
    <row r="165" spans="1:3">
      <c r="A165" s="5" t="s">
        <v>388</v>
      </c>
      <c r="B165" s="1" t="s">
        <v>389</v>
      </c>
      <c r="C165" s="6" t="s">
        <v>390</v>
      </c>
    </row>
    <row r="166" spans="1:3">
      <c r="A166" s="5" t="s">
        <v>391</v>
      </c>
      <c r="B166" s="1" t="s">
        <v>392</v>
      </c>
      <c r="C166" s="6" t="s">
        <v>31</v>
      </c>
    </row>
    <row r="167" spans="1:3">
      <c r="A167" s="5" t="s">
        <v>393</v>
      </c>
      <c r="B167" s="1" t="s">
        <v>394</v>
      </c>
      <c r="C167" s="6" t="s">
        <v>31</v>
      </c>
    </row>
    <row r="168" spans="1:3">
      <c r="A168" s="5" t="s">
        <v>391</v>
      </c>
      <c r="B168" s="1" t="s">
        <v>395</v>
      </c>
      <c r="C168" s="6" t="s">
        <v>31</v>
      </c>
    </row>
    <row r="169" spans="1:3">
      <c r="A169" s="5" t="s">
        <v>393</v>
      </c>
      <c r="B169" s="1" t="s">
        <v>396</v>
      </c>
      <c r="C169" s="5" t="s">
        <v>31</v>
      </c>
    </row>
    <row r="170" spans="1:3">
      <c r="A170" s="5" t="s">
        <v>397</v>
      </c>
      <c r="B170" s="1" t="s">
        <v>398</v>
      </c>
      <c r="C170" s="5" t="s">
        <v>31</v>
      </c>
    </row>
    <row r="171" spans="1:3">
      <c r="A171" s="5" t="s">
        <v>399</v>
      </c>
      <c r="B171" s="1" t="s">
        <v>400</v>
      </c>
      <c r="C171" s="6" t="s">
        <v>401</v>
      </c>
    </row>
    <row r="172" spans="1:3">
      <c r="A172" s="5" t="s">
        <v>402</v>
      </c>
      <c r="B172" s="1" t="s">
        <v>403</v>
      </c>
      <c r="C172" s="6" t="s">
        <v>401</v>
      </c>
    </row>
    <row r="173" spans="1:3">
      <c r="A173" s="5" t="s">
        <v>404</v>
      </c>
      <c r="B173" s="1" t="s">
        <v>405</v>
      </c>
      <c r="C173" s="6" t="s">
        <v>401</v>
      </c>
    </row>
    <row r="174" spans="1:3">
      <c r="A174" s="5" t="s">
        <v>406</v>
      </c>
      <c r="B174" s="1" t="s">
        <v>407</v>
      </c>
      <c r="C174" s="6" t="s">
        <v>401</v>
      </c>
    </row>
    <row r="175" spans="1:3">
      <c r="A175" s="5" t="s">
        <v>408</v>
      </c>
      <c r="B175" s="1" t="s">
        <v>409</v>
      </c>
      <c r="C175" s="6" t="s">
        <v>401</v>
      </c>
    </row>
    <row r="176" spans="1:3">
      <c r="A176" s="5" t="s">
        <v>410</v>
      </c>
      <c r="B176" s="1" t="s">
        <v>411</v>
      </c>
      <c r="C176" s="1" t="s">
        <v>273</v>
      </c>
    </row>
    <row r="177" spans="1:3">
      <c r="A177" s="5" t="s">
        <v>412</v>
      </c>
      <c r="B177" s="1" t="s">
        <v>413</v>
      </c>
      <c r="C177" s="6" t="s">
        <v>414</v>
      </c>
    </row>
    <row r="178" spans="1:3">
      <c r="A178" s="5" t="s">
        <v>415</v>
      </c>
      <c r="B178" s="7" t="s">
        <v>416</v>
      </c>
      <c r="C178" s="5" t="s">
        <v>414</v>
      </c>
    </row>
    <row r="179" spans="1:3">
      <c r="A179" s="5" t="s">
        <v>417</v>
      </c>
      <c r="B179" s="7" t="s">
        <v>418</v>
      </c>
      <c r="C179" s="5" t="s">
        <v>414</v>
      </c>
    </row>
    <row r="180" spans="1:3">
      <c r="A180" s="5" t="s">
        <v>419</v>
      </c>
      <c r="B180" s="7" t="s">
        <v>420</v>
      </c>
      <c r="C180" s="5" t="s">
        <v>414</v>
      </c>
    </row>
    <row r="181" spans="1:3">
      <c r="A181" s="5" t="s">
        <v>421</v>
      </c>
      <c r="B181" s="7" t="s">
        <v>422</v>
      </c>
      <c r="C181" s="5" t="s">
        <v>423</v>
      </c>
    </row>
    <row r="182" spans="1:3">
      <c r="A182" s="5" t="s">
        <v>221</v>
      </c>
      <c r="B182" s="7" t="s">
        <v>424</v>
      </c>
      <c r="C182" s="5" t="s">
        <v>425</v>
      </c>
    </row>
    <row r="183" spans="1:3">
      <c r="A183" s="5" t="s">
        <v>426</v>
      </c>
      <c r="B183" s="1" t="s">
        <v>427</v>
      </c>
      <c r="C183" s="6" t="s">
        <v>273</v>
      </c>
    </row>
    <row r="184" spans="1:3">
      <c r="A184" s="5" t="s">
        <v>428</v>
      </c>
      <c r="B184" s="1" t="s">
        <v>429</v>
      </c>
      <c r="C184" s="6" t="s">
        <v>430</v>
      </c>
    </row>
    <row r="185" spans="1:3">
      <c r="A185" s="5" t="s">
        <v>431</v>
      </c>
      <c r="B185" s="1" t="s">
        <v>432</v>
      </c>
      <c r="C185" s="6" t="s">
        <v>433</v>
      </c>
    </row>
    <row r="186" spans="1:3">
      <c r="A186" s="5" t="s">
        <v>434</v>
      </c>
      <c r="B186" s="1" t="s">
        <v>435</v>
      </c>
      <c r="C186" s="6" t="s">
        <v>433</v>
      </c>
    </row>
    <row r="187" spans="1:3">
      <c r="A187" s="5" t="s">
        <v>436</v>
      </c>
      <c r="B187" s="1" t="s">
        <v>437</v>
      </c>
      <c r="C187" s="6" t="s">
        <v>438</v>
      </c>
    </row>
    <row r="188" spans="1:3">
      <c r="A188" s="5" t="s">
        <v>439</v>
      </c>
      <c r="B188" s="1" t="s">
        <v>440</v>
      </c>
      <c r="C188" s="6" t="s">
        <v>438</v>
      </c>
    </row>
    <row r="189" spans="1:3">
      <c r="A189" s="5" t="s">
        <v>441</v>
      </c>
      <c r="B189" s="1" t="s">
        <v>442</v>
      </c>
      <c r="C189" s="6" t="s">
        <v>438</v>
      </c>
    </row>
    <row r="190" spans="1:3">
      <c r="A190" s="5" t="s">
        <v>443</v>
      </c>
      <c r="B190" s="1" t="s">
        <v>444</v>
      </c>
      <c r="C190" s="6" t="s">
        <v>438</v>
      </c>
    </row>
    <row r="191" spans="1:3">
      <c r="A191" s="5" t="s">
        <v>445</v>
      </c>
      <c r="B191" s="1" t="s">
        <v>446</v>
      </c>
      <c r="C191" s="6" t="s">
        <v>438</v>
      </c>
    </row>
    <row r="192" spans="1:3">
      <c r="A192" s="5" t="s">
        <v>447</v>
      </c>
      <c r="B192" s="1" t="s">
        <v>448</v>
      </c>
      <c r="C192" s="6" t="s">
        <v>438</v>
      </c>
    </row>
    <row r="193" spans="1:3">
      <c r="A193" s="5" t="s">
        <v>449</v>
      </c>
      <c r="B193" s="1" t="s">
        <v>450</v>
      </c>
      <c r="C193" s="6" t="s">
        <v>438</v>
      </c>
    </row>
    <row r="194" spans="1:3">
      <c r="A194" s="5" t="s">
        <v>451</v>
      </c>
      <c r="B194" s="1" t="s">
        <v>452</v>
      </c>
      <c r="C194" s="6" t="s">
        <v>438</v>
      </c>
    </row>
    <row r="195" spans="1:3">
      <c r="A195" s="5" t="s">
        <v>453</v>
      </c>
      <c r="B195" s="1" t="s">
        <v>454</v>
      </c>
      <c r="C195" s="6" t="s">
        <v>438</v>
      </c>
    </row>
    <row r="196" spans="1:3">
      <c r="A196" s="5" t="s">
        <v>455</v>
      </c>
      <c r="B196" s="1" t="s">
        <v>456</v>
      </c>
      <c r="C196" s="6" t="s">
        <v>438</v>
      </c>
    </row>
    <row r="197" spans="1:3">
      <c r="A197" s="5" t="s">
        <v>457</v>
      </c>
      <c r="B197" s="1" t="s">
        <v>458</v>
      </c>
      <c r="C197" s="6" t="s">
        <v>438</v>
      </c>
    </row>
    <row r="198" spans="1:3">
      <c r="A198" s="5" t="s">
        <v>459</v>
      </c>
      <c r="B198" s="1" t="s">
        <v>460</v>
      </c>
      <c r="C198" s="6" t="s">
        <v>438</v>
      </c>
    </row>
    <row r="199" spans="1:3">
      <c r="A199" s="5" t="s">
        <v>461</v>
      </c>
      <c r="B199" s="1" t="s">
        <v>462</v>
      </c>
      <c r="C199" s="6" t="s">
        <v>438</v>
      </c>
    </row>
    <row r="200" spans="1:3">
      <c r="A200" s="5" t="s">
        <v>463</v>
      </c>
      <c r="B200" s="1" t="s">
        <v>464</v>
      </c>
      <c r="C200" s="6" t="s">
        <v>465</v>
      </c>
    </row>
    <row r="201" spans="1:3">
      <c r="A201" s="5" t="s">
        <v>463</v>
      </c>
      <c r="B201" s="1" t="s">
        <v>466</v>
      </c>
      <c r="C201" s="6" t="s">
        <v>465</v>
      </c>
    </row>
    <row r="202" spans="1:3">
      <c r="A202" s="5" t="s">
        <v>467</v>
      </c>
      <c r="B202" s="1" t="s">
        <v>468</v>
      </c>
      <c r="C202" s="6" t="s">
        <v>465</v>
      </c>
    </row>
    <row r="203" spans="1:3">
      <c r="A203" s="5" t="s">
        <v>469</v>
      </c>
      <c r="B203" s="1" t="s">
        <v>470</v>
      </c>
      <c r="C203" s="6" t="s">
        <v>471</v>
      </c>
    </row>
    <row r="204" spans="1:3">
      <c r="A204" s="5" t="s">
        <v>472</v>
      </c>
      <c r="B204" s="1" t="s">
        <v>473</v>
      </c>
      <c r="C204" s="5" t="s">
        <v>471</v>
      </c>
    </row>
    <row r="205" spans="1:3">
      <c r="A205" s="5" t="s">
        <v>474</v>
      </c>
      <c r="B205" s="1" t="s">
        <v>475</v>
      </c>
      <c r="C205" s="5" t="s">
        <v>471</v>
      </c>
    </row>
    <row r="206" spans="1:3">
      <c r="A206" s="5" t="s">
        <v>476</v>
      </c>
      <c r="B206" s="1" t="s">
        <v>477</v>
      </c>
      <c r="C206" s="5" t="s">
        <v>471</v>
      </c>
    </row>
    <row r="207" spans="1:3">
      <c r="A207" s="5" t="s">
        <v>478</v>
      </c>
      <c r="B207" s="1" t="s">
        <v>479</v>
      </c>
      <c r="C207" s="5" t="s">
        <v>471</v>
      </c>
    </row>
    <row r="208" spans="1:3">
      <c r="A208" s="5" t="s">
        <v>480</v>
      </c>
      <c r="B208" s="1" t="s">
        <v>481</v>
      </c>
      <c r="C208" s="5" t="s">
        <v>471</v>
      </c>
    </row>
    <row r="209" spans="1:3">
      <c r="A209" s="5" t="s">
        <v>482</v>
      </c>
      <c r="B209" s="1" t="s">
        <v>483</v>
      </c>
      <c r="C209" s="5" t="s">
        <v>471</v>
      </c>
    </row>
    <row r="210" spans="1:3">
      <c r="A210" s="5" t="s">
        <v>484</v>
      </c>
      <c r="B210" s="1" t="s">
        <v>485</v>
      </c>
      <c r="C210" s="6" t="s">
        <v>486</v>
      </c>
    </row>
    <row r="211" spans="1:3">
      <c r="A211" s="5" t="s">
        <v>487</v>
      </c>
      <c r="B211" s="1" t="s">
        <v>488</v>
      </c>
      <c r="C211" s="6" t="s">
        <v>350</v>
      </c>
    </row>
    <row r="212" spans="1:3">
      <c r="A212" s="5" t="s">
        <v>489</v>
      </c>
      <c r="B212" s="1" t="s">
        <v>490</v>
      </c>
      <c r="C212" s="6" t="s">
        <v>491</v>
      </c>
    </row>
    <row r="213" spans="1:3">
      <c r="A213" s="5" t="s">
        <v>492</v>
      </c>
      <c r="B213" s="1" t="s">
        <v>493</v>
      </c>
      <c r="C213" s="6" t="s">
        <v>494</v>
      </c>
    </row>
    <row r="214" spans="1:3">
      <c r="A214" s="5" t="s">
        <v>495</v>
      </c>
      <c r="B214" s="1" t="s">
        <v>496</v>
      </c>
      <c r="C214" s="6" t="s">
        <v>494</v>
      </c>
    </row>
    <row r="215" spans="1:3">
      <c r="A215" s="5" t="s">
        <v>497</v>
      </c>
      <c r="B215" s="7" t="s">
        <v>498</v>
      </c>
      <c r="C215" s="5" t="s">
        <v>499</v>
      </c>
    </row>
    <row r="216" spans="1:3">
      <c r="A216" s="5" t="s">
        <v>500</v>
      </c>
      <c r="B216" s="1" t="s">
        <v>501</v>
      </c>
      <c r="C216" s="6" t="s">
        <v>423</v>
      </c>
    </row>
    <row r="217" spans="1:3">
      <c r="A217" s="5" t="s">
        <v>502</v>
      </c>
      <c r="B217" s="1" t="s">
        <v>503</v>
      </c>
      <c r="C217" s="6" t="s">
        <v>423</v>
      </c>
    </row>
    <row r="218" spans="1:3">
      <c r="A218" s="5" t="s">
        <v>504</v>
      </c>
      <c r="B218" s="1" t="s">
        <v>505</v>
      </c>
      <c r="C218" s="6" t="s">
        <v>423</v>
      </c>
    </row>
    <row r="219" spans="1:3">
      <c r="A219" s="5" t="s">
        <v>506</v>
      </c>
      <c r="B219" s="7" t="s">
        <v>507</v>
      </c>
      <c r="C219" s="5" t="s">
        <v>508</v>
      </c>
    </row>
    <row r="220" spans="1:3">
      <c r="A220" s="5" t="s">
        <v>509</v>
      </c>
      <c r="B220" s="1" t="s">
        <v>510</v>
      </c>
      <c r="C220" s="6" t="s">
        <v>423</v>
      </c>
    </row>
    <row r="221" spans="1:3">
      <c r="A221" s="5" t="s">
        <v>511</v>
      </c>
      <c r="B221" s="1" t="s">
        <v>512</v>
      </c>
      <c r="C221" s="6" t="s">
        <v>423</v>
      </c>
    </row>
    <row r="222" spans="1:3">
      <c r="A222" s="5" t="s">
        <v>421</v>
      </c>
      <c r="B222" s="1" t="s">
        <v>513</v>
      </c>
      <c r="C222" s="6" t="s">
        <v>423</v>
      </c>
    </row>
    <row r="223" spans="1:3">
      <c r="A223" s="5" t="s">
        <v>514</v>
      </c>
      <c r="B223" s="1" t="s">
        <v>515</v>
      </c>
      <c r="C223" s="6" t="s">
        <v>516</v>
      </c>
    </row>
    <row r="224" spans="1:3">
      <c r="A224" s="5" t="s">
        <v>517</v>
      </c>
      <c r="B224" s="1" t="s">
        <v>518</v>
      </c>
      <c r="C224" s="6" t="s">
        <v>519</v>
      </c>
    </row>
    <row r="225" spans="1:3">
      <c r="A225" s="5" t="s">
        <v>520</v>
      </c>
      <c r="B225" s="1" t="s">
        <v>521</v>
      </c>
      <c r="C225" s="6" t="s">
        <v>522</v>
      </c>
    </row>
    <row r="226" spans="1:3">
      <c r="A226" s="5" t="s">
        <v>523</v>
      </c>
      <c r="B226" s="1" t="s">
        <v>524</v>
      </c>
      <c r="C226" s="6" t="s">
        <v>522</v>
      </c>
    </row>
    <row r="227" spans="1:3">
      <c r="A227" s="5" t="s">
        <v>525</v>
      </c>
      <c r="B227" s="1" t="s">
        <v>526</v>
      </c>
      <c r="C227" s="6" t="s">
        <v>527</v>
      </c>
    </row>
    <row r="228" spans="1:3">
      <c r="A228" s="5" t="s">
        <v>528</v>
      </c>
      <c r="B228" s="1" t="s">
        <v>529</v>
      </c>
      <c r="C228" s="6" t="s">
        <v>527</v>
      </c>
    </row>
    <row r="229" spans="1:3">
      <c r="A229" s="5" t="s">
        <v>530</v>
      </c>
      <c r="B229" s="1" t="s">
        <v>531</v>
      </c>
      <c r="C229" s="6" t="s">
        <v>527</v>
      </c>
    </row>
    <row r="230" spans="1:3">
      <c r="A230" s="5" t="s">
        <v>532</v>
      </c>
      <c r="B230" s="7" t="s">
        <v>533</v>
      </c>
      <c r="C230" s="5" t="s">
        <v>85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K44"/>
  <sheetViews>
    <sheetView tabSelected="1" view="pageBreakPreview" zoomScale="60" zoomScaleNormal="100" workbookViewId="0">
      <selection activeCell="G14" sqref="G14"/>
    </sheetView>
  </sheetViews>
  <sheetFormatPr baseColWidth="10" defaultColWidth="11.6640625" defaultRowHeight="15"/>
  <cols>
    <col min="1" max="1" width="5.77734375" style="11" customWidth="1"/>
    <col min="2" max="2" width="10.77734375" style="11" customWidth="1"/>
    <col min="3" max="6" width="25.77734375" style="11" customWidth="1"/>
    <col min="7" max="7" width="11" style="11" customWidth="1"/>
    <col min="8" max="8" width="10.77734375" style="11" customWidth="1"/>
    <col min="9" max="10" width="25.77734375" style="11" customWidth="1"/>
    <col min="11" max="11" width="8.33203125" style="11" customWidth="1"/>
    <col min="12" max="16384" width="11.6640625" style="11"/>
  </cols>
  <sheetData>
    <row r="1" spans="1:11" ht="180" customHeight="1">
      <c r="A1" s="9" t="s">
        <v>575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24" customHeight="1">
      <c r="C2" s="12"/>
      <c r="D2" s="12"/>
      <c r="G2" s="12"/>
      <c r="H2" s="12"/>
      <c r="I2" s="13" t="s">
        <v>0</v>
      </c>
      <c r="J2" s="13" t="s">
        <v>1</v>
      </c>
    </row>
    <row r="3" spans="1:11" ht="24" customHeight="1">
      <c r="A3" s="12"/>
      <c r="B3" s="12"/>
      <c r="C3" s="12"/>
      <c r="D3" s="12"/>
      <c r="E3" s="12"/>
      <c r="F3" s="12"/>
      <c r="G3" s="12"/>
      <c r="H3" s="12"/>
      <c r="I3" s="14" t="s">
        <v>567</v>
      </c>
      <c r="J3" s="14" t="e">
        <f>VLOOKUP(I3,'[1]club-ville'!B:C,2,FALSE)</f>
        <v>#N/A</v>
      </c>
    </row>
    <row r="4" spans="1:11" ht="24" customHeight="1">
      <c r="A4" s="12"/>
      <c r="B4" s="12"/>
      <c r="C4" s="12"/>
      <c r="D4" s="12"/>
      <c r="E4" s="12"/>
      <c r="F4" s="12"/>
      <c r="G4" s="12"/>
      <c r="H4" s="12"/>
      <c r="I4" s="15" t="s">
        <v>568</v>
      </c>
      <c r="J4" s="16" t="e">
        <f>VLOOKUP(I4,'[1]club-ville'!B:C,2,FALSE)</f>
        <v>#N/A</v>
      </c>
    </row>
    <row r="5" spans="1:11" ht="24" customHeight="1">
      <c r="A5" s="17"/>
      <c r="B5" s="17"/>
      <c r="C5" s="18" t="s">
        <v>535</v>
      </c>
      <c r="D5" s="18"/>
      <c r="E5" s="18" t="s">
        <v>536</v>
      </c>
      <c r="F5" s="18"/>
      <c r="I5" s="14" t="s">
        <v>569</v>
      </c>
      <c r="J5" s="14" t="e">
        <f>VLOOKUP(I5,'[1]club-ville'!B:C,2,FALSE)</f>
        <v>#N/A</v>
      </c>
    </row>
    <row r="6" spans="1:11" ht="24" customHeight="1">
      <c r="A6" s="19" t="s">
        <v>2</v>
      </c>
      <c r="B6" s="20" t="s">
        <v>3</v>
      </c>
      <c r="C6" s="21" t="s">
        <v>555</v>
      </c>
      <c r="D6" s="22"/>
      <c r="E6" s="22"/>
      <c r="F6" s="22"/>
      <c r="I6" s="15" t="s">
        <v>570</v>
      </c>
      <c r="J6" s="23" t="e">
        <f>VLOOKUP(I6,'[1]club-ville'!B:C,2,FALSE)</f>
        <v>#N/A</v>
      </c>
    </row>
    <row r="7" spans="1:11" ht="24" customHeight="1">
      <c r="A7" s="24"/>
      <c r="B7" s="25" t="s">
        <v>4</v>
      </c>
      <c r="C7" s="26" t="str">
        <f>I4</f>
        <v>Equipe 2</v>
      </c>
      <c r="D7" s="27" t="str">
        <f>I6</f>
        <v>Equipe 4</v>
      </c>
      <c r="E7" s="26" t="str">
        <f>I5</f>
        <v>Equipe 3</v>
      </c>
      <c r="F7" s="27" t="str">
        <f>I7</f>
        <v>Equipe 5</v>
      </c>
      <c r="I7" s="14" t="s">
        <v>571</v>
      </c>
      <c r="J7" s="14" t="e">
        <f>VLOOKUP(I7,'[1]club-ville'!B:C,2,FALSE)</f>
        <v>#N/A</v>
      </c>
    </row>
    <row r="8" spans="1:11" ht="24" customHeight="1">
      <c r="A8" s="24"/>
      <c r="B8" s="25"/>
      <c r="C8" s="28" t="str">
        <f>I3</f>
        <v>Equipe 1</v>
      </c>
      <c r="D8" s="29"/>
      <c r="E8" s="28" t="str">
        <f>I3</f>
        <v>Equipe 1</v>
      </c>
      <c r="F8" s="29"/>
      <c r="G8" s="30" t="s">
        <v>5</v>
      </c>
      <c r="H8" s="31"/>
      <c r="I8" s="32"/>
      <c r="J8" s="32"/>
    </row>
    <row r="9" spans="1:11" ht="24" customHeight="1">
      <c r="A9" s="24"/>
      <c r="B9" s="25" t="s">
        <v>7</v>
      </c>
      <c r="C9" s="26" t="str">
        <f>I3</f>
        <v>Equipe 1</v>
      </c>
      <c r="D9" s="27" t="str">
        <f>I6</f>
        <v>Equipe 4</v>
      </c>
      <c r="E9" s="26" t="str">
        <f>I4</f>
        <v>Equipe 2</v>
      </c>
      <c r="F9" s="27" t="str">
        <f>I7</f>
        <v>Equipe 5</v>
      </c>
      <c r="I9" s="33" t="s">
        <v>576</v>
      </c>
      <c r="J9" s="34"/>
    </row>
    <row r="10" spans="1:11" ht="24" customHeight="1">
      <c r="A10" s="35"/>
      <c r="B10" s="25"/>
      <c r="C10" s="28" t="str">
        <f>I5</f>
        <v>Equipe 3</v>
      </c>
      <c r="D10" s="29"/>
      <c r="E10" s="28" t="str">
        <f>I5</f>
        <v>Equipe 3</v>
      </c>
      <c r="F10" s="29"/>
      <c r="G10" s="36" t="s">
        <v>5</v>
      </c>
      <c r="H10" s="31"/>
      <c r="I10" s="37"/>
      <c r="J10" s="38"/>
    </row>
    <row r="11" spans="1:11" ht="24" customHeight="1">
      <c r="I11" s="37"/>
      <c r="J11" s="38"/>
    </row>
    <row r="12" spans="1:11" ht="24" customHeight="1">
      <c r="H12" s="31"/>
      <c r="I12" s="39"/>
      <c r="J12" s="40"/>
    </row>
    <row r="13" spans="1:11" ht="24" customHeight="1">
      <c r="I13" s="41"/>
      <c r="J13" s="41"/>
    </row>
    <row r="14" spans="1:11" ht="24" customHeight="1">
      <c r="H14" s="31"/>
      <c r="I14" s="42" t="s">
        <v>577</v>
      </c>
      <c r="J14" s="43"/>
    </row>
    <row r="15" spans="1:11" ht="24" customHeight="1">
      <c r="A15" s="44"/>
      <c r="B15" s="45"/>
      <c r="C15" s="46"/>
      <c r="D15" s="46"/>
      <c r="E15" s="46"/>
      <c r="F15" s="46"/>
      <c r="G15" s="47"/>
      <c r="H15" s="31"/>
      <c r="I15" s="48" t="s">
        <v>578</v>
      </c>
      <c r="J15" s="49"/>
    </row>
    <row r="16" spans="1:11" ht="24" customHeight="1">
      <c r="A16" s="50"/>
      <c r="B16" s="51"/>
      <c r="C16" s="52"/>
      <c r="D16" s="52"/>
      <c r="E16" s="52"/>
      <c r="F16" s="52"/>
      <c r="H16" s="31"/>
      <c r="I16" s="32"/>
      <c r="J16" s="32"/>
    </row>
    <row r="17" spans="1:10" ht="24" customHeight="1">
      <c r="A17" s="19" t="s">
        <v>9</v>
      </c>
      <c r="B17" s="53" t="s">
        <v>10</v>
      </c>
      <c r="C17" s="26" t="str">
        <f>I3</f>
        <v>Equipe 1</v>
      </c>
      <c r="D17" s="27" t="str">
        <f>I5</f>
        <v>Equipe 3</v>
      </c>
      <c r="E17" s="26" t="str">
        <f>I6</f>
        <v>Equipe 4</v>
      </c>
      <c r="F17" s="27" t="str">
        <f>I7</f>
        <v>Equipe 5</v>
      </c>
      <c r="H17" s="31"/>
      <c r="I17" s="54" t="s">
        <v>579</v>
      </c>
      <c r="J17" s="55"/>
    </row>
    <row r="18" spans="1:10" ht="24" customHeight="1">
      <c r="A18" s="24"/>
      <c r="B18" s="53"/>
      <c r="C18" s="28" t="str">
        <f>I4</f>
        <v>Equipe 2</v>
      </c>
      <c r="D18" s="29"/>
      <c r="E18" s="28" t="str">
        <f>I4</f>
        <v>Equipe 2</v>
      </c>
      <c r="F18" s="29"/>
      <c r="G18" s="36" t="s">
        <v>5</v>
      </c>
      <c r="H18" s="31"/>
      <c r="I18" s="56"/>
      <c r="J18" s="57"/>
    </row>
    <row r="19" spans="1:10" ht="24" customHeight="1">
      <c r="A19" s="24"/>
      <c r="B19" s="53" t="s">
        <v>541</v>
      </c>
      <c r="C19" s="26" t="str">
        <f>I4</f>
        <v>Equipe 2</v>
      </c>
      <c r="D19" s="27" t="str">
        <f>I5</f>
        <v>Equipe 3</v>
      </c>
      <c r="E19" s="26" t="str">
        <f>I3</f>
        <v>Equipe 1</v>
      </c>
      <c r="F19" s="27" t="str">
        <f>I7</f>
        <v>Equipe 5</v>
      </c>
      <c r="H19" s="31"/>
      <c r="I19" s="56"/>
      <c r="J19" s="57"/>
    </row>
    <row r="20" spans="1:10" ht="24" customHeight="1">
      <c r="A20" s="24"/>
      <c r="B20" s="53"/>
      <c r="C20" s="28" t="str">
        <f>I6</f>
        <v>Equipe 4</v>
      </c>
      <c r="D20" s="29"/>
      <c r="E20" s="28" t="str">
        <f>I6</f>
        <v>Equipe 4</v>
      </c>
      <c r="F20" s="29"/>
      <c r="G20" s="36" t="s">
        <v>5</v>
      </c>
      <c r="H20" s="31"/>
      <c r="I20" s="56"/>
      <c r="J20" s="57"/>
    </row>
    <row r="21" spans="1:10" ht="24" customHeight="1">
      <c r="A21" s="24"/>
      <c r="B21" s="53" t="s">
        <v>7</v>
      </c>
      <c r="C21" s="26" t="str">
        <f>I5</f>
        <v>Equipe 3</v>
      </c>
      <c r="D21" s="27" t="str">
        <f>I6</f>
        <v>Equipe 4</v>
      </c>
      <c r="E21" s="26" t="str">
        <f>I3</f>
        <v>Equipe 1</v>
      </c>
      <c r="F21" s="27" t="str">
        <f>I4</f>
        <v>Equipe 2</v>
      </c>
      <c r="G21" s="31"/>
      <c r="H21" s="31"/>
      <c r="I21" s="56"/>
      <c r="J21" s="57"/>
    </row>
    <row r="22" spans="1:10" ht="24" customHeight="1">
      <c r="A22" s="24"/>
      <c r="B22" s="53"/>
      <c r="C22" s="28" t="str">
        <f>I7</f>
        <v>Equipe 5</v>
      </c>
      <c r="D22" s="29"/>
      <c r="E22" s="28" t="str">
        <f>I7</f>
        <v>Equipe 5</v>
      </c>
      <c r="F22" s="29"/>
      <c r="G22" s="36" t="s">
        <v>5</v>
      </c>
      <c r="H22" s="31"/>
      <c r="I22" s="56"/>
      <c r="J22" s="57"/>
    </row>
    <row r="23" spans="1:10" ht="24" customHeight="1">
      <c r="A23" s="35"/>
      <c r="B23" s="58" t="s">
        <v>11</v>
      </c>
      <c r="C23" s="59" t="s">
        <v>12</v>
      </c>
      <c r="D23" s="60"/>
      <c r="E23" s="60"/>
      <c r="F23" s="61"/>
      <c r="H23" s="52"/>
      <c r="I23" s="56"/>
      <c r="J23" s="57"/>
    </row>
    <row r="24" spans="1:10" ht="24" customHeight="1">
      <c r="H24" s="52"/>
      <c r="I24" s="56"/>
      <c r="J24" s="57"/>
    </row>
    <row r="25" spans="1:10" ht="24" customHeight="1">
      <c r="H25" s="31"/>
      <c r="I25" s="56"/>
      <c r="J25" s="57"/>
    </row>
    <row r="26" spans="1:10" ht="24" customHeight="1">
      <c r="I26" s="62"/>
      <c r="J26" s="63"/>
    </row>
    <row r="27" spans="1:10" ht="24" customHeight="1"/>
    <row r="28" spans="1:10" ht="24" customHeight="1"/>
    <row r="29" spans="1:10" ht="24" customHeight="1"/>
    <row r="30" spans="1:10" ht="24" customHeight="1"/>
    <row r="31" spans="1:10" ht="24" customHeight="1"/>
    <row r="32" spans="1:10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</sheetData>
  <mergeCells count="26">
    <mergeCell ref="I14:J14"/>
    <mergeCell ref="I15:J15"/>
    <mergeCell ref="C20:D20"/>
    <mergeCell ref="E20:F20"/>
    <mergeCell ref="B21:B22"/>
    <mergeCell ref="C22:D22"/>
    <mergeCell ref="E22:F22"/>
    <mergeCell ref="A17:A23"/>
    <mergeCell ref="B17:B18"/>
    <mergeCell ref="I17:J26"/>
    <mergeCell ref="C18:D18"/>
    <mergeCell ref="E18:F18"/>
    <mergeCell ref="B19:B20"/>
    <mergeCell ref="C23:F23"/>
    <mergeCell ref="A1:J1"/>
    <mergeCell ref="C5:D5"/>
    <mergeCell ref="E5:F5"/>
    <mergeCell ref="A6:A10"/>
    <mergeCell ref="C6:F6"/>
    <mergeCell ref="B7:B8"/>
    <mergeCell ref="C8:D8"/>
    <mergeCell ref="E8:F8"/>
    <mergeCell ref="B9:B10"/>
    <mergeCell ref="I9:J12"/>
    <mergeCell ref="C10:D10"/>
    <mergeCell ref="E10:F10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71" fitToWidth="0" fitToHeight="0" orientation="landscape" r:id="rId1"/>
  <headerFooter alignWithMargins="0">
    <oddHeader>&amp;R&amp;G</oddHeader>
    <oddFooter>&amp;C&amp;8© 2017 - Fédération Flying Disc France&amp;R&amp;"Calibri,Normal"&amp;D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N17"/>
  <sheetViews>
    <sheetView view="pageBreakPreview" zoomScaleNormal="80" zoomScaleSheetLayoutView="100" workbookViewId="0">
      <selection activeCell="D23" sqref="D23"/>
    </sheetView>
  </sheetViews>
  <sheetFormatPr baseColWidth="10" defaultRowHeight="15" outlineLevelRow="1"/>
  <cols>
    <col min="1" max="1" width="16.77734375" style="205" customWidth="1"/>
    <col min="2" max="12" width="8.77734375" style="185" customWidth="1"/>
    <col min="13" max="13" width="2.33203125" style="184" bestFit="1" customWidth="1"/>
    <col min="14" max="14" width="2.33203125" style="185" bestFit="1" customWidth="1"/>
    <col min="15" max="252" width="11.5546875" style="185"/>
    <col min="253" max="253" width="18.33203125" style="185" bestFit="1" customWidth="1"/>
    <col min="254" max="254" width="7.109375" style="185" bestFit="1" customWidth="1"/>
    <col min="255" max="267" width="8.6640625" style="185" customWidth="1"/>
    <col min="268" max="269" width="4.33203125" style="185" customWidth="1"/>
    <col min="270" max="508" width="11.5546875" style="185"/>
    <col min="509" max="509" width="18.33203125" style="185" bestFit="1" customWidth="1"/>
    <col min="510" max="510" width="7.109375" style="185" bestFit="1" customWidth="1"/>
    <col min="511" max="523" width="8.6640625" style="185" customWidth="1"/>
    <col min="524" max="525" width="4.33203125" style="185" customWidth="1"/>
    <col min="526" max="764" width="11.5546875" style="185"/>
    <col min="765" max="765" width="18.33203125" style="185" bestFit="1" customWidth="1"/>
    <col min="766" max="766" width="7.109375" style="185" bestFit="1" customWidth="1"/>
    <col min="767" max="779" width="8.6640625" style="185" customWidth="1"/>
    <col min="780" max="781" width="4.33203125" style="185" customWidth="1"/>
    <col min="782" max="1020" width="11.5546875" style="185"/>
    <col min="1021" max="1021" width="18.33203125" style="185" bestFit="1" customWidth="1"/>
    <col min="1022" max="1022" width="7.109375" style="185" bestFit="1" customWidth="1"/>
    <col min="1023" max="1035" width="8.6640625" style="185" customWidth="1"/>
    <col min="1036" max="1037" width="4.33203125" style="185" customWidth="1"/>
    <col min="1038" max="1276" width="11.5546875" style="185"/>
    <col min="1277" max="1277" width="18.33203125" style="185" bestFit="1" customWidth="1"/>
    <col min="1278" max="1278" width="7.109375" style="185" bestFit="1" customWidth="1"/>
    <col min="1279" max="1291" width="8.6640625" style="185" customWidth="1"/>
    <col min="1292" max="1293" width="4.33203125" style="185" customWidth="1"/>
    <col min="1294" max="1532" width="11.5546875" style="185"/>
    <col min="1533" max="1533" width="18.33203125" style="185" bestFit="1" customWidth="1"/>
    <col min="1534" max="1534" width="7.109375" style="185" bestFit="1" customWidth="1"/>
    <col min="1535" max="1547" width="8.6640625" style="185" customWidth="1"/>
    <col min="1548" max="1549" width="4.33203125" style="185" customWidth="1"/>
    <col min="1550" max="1788" width="11.5546875" style="185"/>
    <col min="1789" max="1789" width="18.33203125" style="185" bestFit="1" customWidth="1"/>
    <col min="1790" max="1790" width="7.109375" style="185" bestFit="1" customWidth="1"/>
    <col min="1791" max="1803" width="8.6640625" style="185" customWidth="1"/>
    <col min="1804" max="1805" width="4.33203125" style="185" customWidth="1"/>
    <col min="1806" max="2044" width="11.5546875" style="185"/>
    <col min="2045" max="2045" width="18.33203125" style="185" bestFit="1" customWidth="1"/>
    <col min="2046" max="2046" width="7.109375" style="185" bestFit="1" customWidth="1"/>
    <col min="2047" max="2059" width="8.6640625" style="185" customWidth="1"/>
    <col min="2060" max="2061" width="4.33203125" style="185" customWidth="1"/>
    <col min="2062" max="2300" width="11.5546875" style="185"/>
    <col min="2301" max="2301" width="18.33203125" style="185" bestFit="1" customWidth="1"/>
    <col min="2302" max="2302" width="7.109375" style="185" bestFit="1" customWidth="1"/>
    <col min="2303" max="2315" width="8.6640625" style="185" customWidth="1"/>
    <col min="2316" max="2317" width="4.33203125" style="185" customWidth="1"/>
    <col min="2318" max="2556" width="11.5546875" style="185"/>
    <col min="2557" max="2557" width="18.33203125" style="185" bestFit="1" customWidth="1"/>
    <col min="2558" max="2558" width="7.109375" style="185" bestFit="1" customWidth="1"/>
    <col min="2559" max="2571" width="8.6640625" style="185" customWidth="1"/>
    <col min="2572" max="2573" width="4.33203125" style="185" customWidth="1"/>
    <col min="2574" max="2812" width="11.5546875" style="185"/>
    <col min="2813" max="2813" width="18.33203125" style="185" bestFit="1" customWidth="1"/>
    <col min="2814" max="2814" width="7.109375" style="185" bestFit="1" customWidth="1"/>
    <col min="2815" max="2827" width="8.6640625" style="185" customWidth="1"/>
    <col min="2828" max="2829" width="4.33203125" style="185" customWidth="1"/>
    <col min="2830" max="3068" width="11.5546875" style="185"/>
    <col min="3069" max="3069" width="18.33203125" style="185" bestFit="1" customWidth="1"/>
    <col min="3070" max="3070" width="7.109375" style="185" bestFit="1" customWidth="1"/>
    <col min="3071" max="3083" width="8.6640625" style="185" customWidth="1"/>
    <col min="3084" max="3085" width="4.33203125" style="185" customWidth="1"/>
    <col min="3086" max="3324" width="11.5546875" style="185"/>
    <col min="3325" max="3325" width="18.33203125" style="185" bestFit="1" customWidth="1"/>
    <col min="3326" max="3326" width="7.109375" style="185" bestFit="1" customWidth="1"/>
    <col min="3327" max="3339" width="8.6640625" style="185" customWidth="1"/>
    <col min="3340" max="3341" width="4.33203125" style="185" customWidth="1"/>
    <col min="3342" max="3580" width="11.5546875" style="185"/>
    <col min="3581" max="3581" width="18.33203125" style="185" bestFit="1" customWidth="1"/>
    <col min="3582" max="3582" width="7.109375" style="185" bestFit="1" customWidth="1"/>
    <col min="3583" max="3595" width="8.6640625" style="185" customWidth="1"/>
    <col min="3596" max="3597" width="4.33203125" style="185" customWidth="1"/>
    <col min="3598" max="3836" width="11.5546875" style="185"/>
    <col min="3837" max="3837" width="18.33203125" style="185" bestFit="1" customWidth="1"/>
    <col min="3838" max="3838" width="7.109375" style="185" bestFit="1" customWidth="1"/>
    <col min="3839" max="3851" width="8.6640625" style="185" customWidth="1"/>
    <col min="3852" max="3853" width="4.33203125" style="185" customWidth="1"/>
    <col min="3854" max="4092" width="11.5546875" style="185"/>
    <col min="4093" max="4093" width="18.33203125" style="185" bestFit="1" customWidth="1"/>
    <col min="4094" max="4094" width="7.109375" style="185" bestFit="1" customWidth="1"/>
    <col min="4095" max="4107" width="8.6640625" style="185" customWidth="1"/>
    <col min="4108" max="4109" width="4.33203125" style="185" customWidth="1"/>
    <col min="4110" max="4348" width="11.5546875" style="185"/>
    <col min="4349" max="4349" width="18.33203125" style="185" bestFit="1" customWidth="1"/>
    <col min="4350" max="4350" width="7.109375" style="185" bestFit="1" customWidth="1"/>
    <col min="4351" max="4363" width="8.6640625" style="185" customWidth="1"/>
    <col min="4364" max="4365" width="4.33203125" style="185" customWidth="1"/>
    <col min="4366" max="4604" width="11.5546875" style="185"/>
    <col min="4605" max="4605" width="18.33203125" style="185" bestFit="1" customWidth="1"/>
    <col min="4606" max="4606" width="7.109375" style="185" bestFit="1" customWidth="1"/>
    <col min="4607" max="4619" width="8.6640625" style="185" customWidth="1"/>
    <col min="4620" max="4621" width="4.33203125" style="185" customWidth="1"/>
    <col min="4622" max="4860" width="11.5546875" style="185"/>
    <col min="4861" max="4861" width="18.33203125" style="185" bestFit="1" customWidth="1"/>
    <col min="4862" max="4862" width="7.109375" style="185" bestFit="1" customWidth="1"/>
    <col min="4863" max="4875" width="8.6640625" style="185" customWidth="1"/>
    <col min="4876" max="4877" width="4.33203125" style="185" customWidth="1"/>
    <col min="4878" max="5116" width="11.5546875" style="185"/>
    <col min="5117" max="5117" width="18.33203125" style="185" bestFit="1" customWidth="1"/>
    <col min="5118" max="5118" width="7.109375" style="185" bestFit="1" customWidth="1"/>
    <col min="5119" max="5131" width="8.6640625" style="185" customWidth="1"/>
    <col min="5132" max="5133" width="4.33203125" style="185" customWidth="1"/>
    <col min="5134" max="5372" width="11.5546875" style="185"/>
    <col min="5373" max="5373" width="18.33203125" style="185" bestFit="1" customWidth="1"/>
    <col min="5374" max="5374" width="7.109375" style="185" bestFit="1" customWidth="1"/>
    <col min="5375" max="5387" width="8.6640625" style="185" customWidth="1"/>
    <col min="5388" max="5389" width="4.33203125" style="185" customWidth="1"/>
    <col min="5390" max="5628" width="11.5546875" style="185"/>
    <col min="5629" max="5629" width="18.33203125" style="185" bestFit="1" customWidth="1"/>
    <col min="5630" max="5630" width="7.109375" style="185" bestFit="1" customWidth="1"/>
    <col min="5631" max="5643" width="8.6640625" style="185" customWidth="1"/>
    <col min="5644" max="5645" width="4.33203125" style="185" customWidth="1"/>
    <col min="5646" max="5884" width="11.5546875" style="185"/>
    <col min="5885" max="5885" width="18.33203125" style="185" bestFit="1" customWidth="1"/>
    <col min="5886" max="5886" width="7.109375" style="185" bestFit="1" customWidth="1"/>
    <col min="5887" max="5899" width="8.6640625" style="185" customWidth="1"/>
    <col min="5900" max="5901" width="4.33203125" style="185" customWidth="1"/>
    <col min="5902" max="6140" width="11.5546875" style="185"/>
    <col min="6141" max="6141" width="18.33203125" style="185" bestFit="1" customWidth="1"/>
    <col min="6142" max="6142" width="7.109375" style="185" bestFit="1" customWidth="1"/>
    <col min="6143" max="6155" width="8.6640625" style="185" customWidth="1"/>
    <col min="6156" max="6157" width="4.33203125" style="185" customWidth="1"/>
    <col min="6158" max="6396" width="11.5546875" style="185"/>
    <col min="6397" max="6397" width="18.33203125" style="185" bestFit="1" customWidth="1"/>
    <col min="6398" max="6398" width="7.109375" style="185" bestFit="1" customWidth="1"/>
    <col min="6399" max="6411" width="8.6640625" style="185" customWidth="1"/>
    <col min="6412" max="6413" width="4.33203125" style="185" customWidth="1"/>
    <col min="6414" max="6652" width="11.5546875" style="185"/>
    <col min="6653" max="6653" width="18.33203125" style="185" bestFit="1" customWidth="1"/>
    <col min="6654" max="6654" width="7.109375" style="185" bestFit="1" customWidth="1"/>
    <col min="6655" max="6667" width="8.6640625" style="185" customWidth="1"/>
    <col min="6668" max="6669" width="4.33203125" style="185" customWidth="1"/>
    <col min="6670" max="6908" width="11.5546875" style="185"/>
    <col min="6909" max="6909" width="18.33203125" style="185" bestFit="1" customWidth="1"/>
    <col min="6910" max="6910" width="7.109375" style="185" bestFit="1" customWidth="1"/>
    <col min="6911" max="6923" width="8.6640625" style="185" customWidth="1"/>
    <col min="6924" max="6925" width="4.33203125" style="185" customWidth="1"/>
    <col min="6926" max="7164" width="11.5546875" style="185"/>
    <col min="7165" max="7165" width="18.33203125" style="185" bestFit="1" customWidth="1"/>
    <col min="7166" max="7166" width="7.109375" style="185" bestFit="1" customWidth="1"/>
    <col min="7167" max="7179" width="8.6640625" style="185" customWidth="1"/>
    <col min="7180" max="7181" width="4.33203125" style="185" customWidth="1"/>
    <col min="7182" max="7420" width="11.5546875" style="185"/>
    <col min="7421" max="7421" width="18.33203125" style="185" bestFit="1" customWidth="1"/>
    <col min="7422" max="7422" width="7.109375" style="185" bestFit="1" customWidth="1"/>
    <col min="7423" max="7435" width="8.6640625" style="185" customWidth="1"/>
    <col min="7436" max="7437" width="4.33203125" style="185" customWidth="1"/>
    <col min="7438" max="7676" width="11.5546875" style="185"/>
    <col min="7677" max="7677" width="18.33203125" style="185" bestFit="1" customWidth="1"/>
    <col min="7678" max="7678" width="7.109375" style="185" bestFit="1" customWidth="1"/>
    <col min="7679" max="7691" width="8.6640625" style="185" customWidth="1"/>
    <col min="7692" max="7693" width="4.33203125" style="185" customWidth="1"/>
    <col min="7694" max="7932" width="11.5546875" style="185"/>
    <col min="7933" max="7933" width="18.33203125" style="185" bestFit="1" customWidth="1"/>
    <col min="7934" max="7934" width="7.109375" style="185" bestFit="1" customWidth="1"/>
    <col min="7935" max="7947" width="8.6640625" style="185" customWidth="1"/>
    <col min="7948" max="7949" width="4.33203125" style="185" customWidth="1"/>
    <col min="7950" max="8188" width="11.5546875" style="185"/>
    <col min="8189" max="8189" width="18.33203125" style="185" bestFit="1" customWidth="1"/>
    <col min="8190" max="8190" width="7.109375" style="185" bestFit="1" customWidth="1"/>
    <col min="8191" max="8203" width="8.6640625" style="185" customWidth="1"/>
    <col min="8204" max="8205" width="4.33203125" style="185" customWidth="1"/>
    <col min="8206" max="8444" width="11.5546875" style="185"/>
    <col min="8445" max="8445" width="18.33203125" style="185" bestFit="1" customWidth="1"/>
    <col min="8446" max="8446" width="7.109375" style="185" bestFit="1" customWidth="1"/>
    <col min="8447" max="8459" width="8.6640625" style="185" customWidth="1"/>
    <col min="8460" max="8461" width="4.33203125" style="185" customWidth="1"/>
    <col min="8462" max="8700" width="11.5546875" style="185"/>
    <col min="8701" max="8701" width="18.33203125" style="185" bestFit="1" customWidth="1"/>
    <col min="8702" max="8702" width="7.109375" style="185" bestFit="1" customWidth="1"/>
    <col min="8703" max="8715" width="8.6640625" style="185" customWidth="1"/>
    <col min="8716" max="8717" width="4.33203125" style="185" customWidth="1"/>
    <col min="8718" max="8956" width="11.5546875" style="185"/>
    <col min="8957" max="8957" width="18.33203125" style="185" bestFit="1" customWidth="1"/>
    <col min="8958" max="8958" width="7.109375" style="185" bestFit="1" customWidth="1"/>
    <col min="8959" max="8971" width="8.6640625" style="185" customWidth="1"/>
    <col min="8972" max="8973" width="4.33203125" style="185" customWidth="1"/>
    <col min="8974" max="9212" width="11.5546875" style="185"/>
    <col min="9213" max="9213" width="18.33203125" style="185" bestFit="1" customWidth="1"/>
    <col min="9214" max="9214" width="7.109375" style="185" bestFit="1" customWidth="1"/>
    <col min="9215" max="9227" width="8.6640625" style="185" customWidth="1"/>
    <col min="9228" max="9229" width="4.33203125" style="185" customWidth="1"/>
    <col min="9230" max="9468" width="11.5546875" style="185"/>
    <col min="9469" max="9469" width="18.33203125" style="185" bestFit="1" customWidth="1"/>
    <col min="9470" max="9470" width="7.109375" style="185" bestFit="1" customWidth="1"/>
    <col min="9471" max="9483" width="8.6640625" style="185" customWidth="1"/>
    <col min="9484" max="9485" width="4.33203125" style="185" customWidth="1"/>
    <col min="9486" max="9724" width="11.5546875" style="185"/>
    <col min="9725" max="9725" width="18.33203125" style="185" bestFit="1" customWidth="1"/>
    <col min="9726" max="9726" width="7.109375" style="185" bestFit="1" customWidth="1"/>
    <col min="9727" max="9739" width="8.6640625" style="185" customWidth="1"/>
    <col min="9740" max="9741" width="4.33203125" style="185" customWidth="1"/>
    <col min="9742" max="9980" width="11.5546875" style="185"/>
    <col min="9981" max="9981" width="18.33203125" style="185" bestFit="1" customWidth="1"/>
    <col min="9982" max="9982" width="7.109375" style="185" bestFit="1" customWidth="1"/>
    <col min="9983" max="9995" width="8.6640625" style="185" customWidth="1"/>
    <col min="9996" max="9997" width="4.33203125" style="185" customWidth="1"/>
    <col min="9998" max="10236" width="11.5546875" style="185"/>
    <col min="10237" max="10237" width="18.33203125" style="185" bestFit="1" customWidth="1"/>
    <col min="10238" max="10238" width="7.109375" style="185" bestFit="1" customWidth="1"/>
    <col min="10239" max="10251" width="8.6640625" style="185" customWidth="1"/>
    <col min="10252" max="10253" width="4.33203125" style="185" customWidth="1"/>
    <col min="10254" max="10492" width="11.5546875" style="185"/>
    <col min="10493" max="10493" width="18.33203125" style="185" bestFit="1" customWidth="1"/>
    <col min="10494" max="10494" width="7.109375" style="185" bestFit="1" customWidth="1"/>
    <col min="10495" max="10507" width="8.6640625" style="185" customWidth="1"/>
    <col min="10508" max="10509" width="4.33203125" style="185" customWidth="1"/>
    <col min="10510" max="10748" width="11.5546875" style="185"/>
    <col min="10749" max="10749" width="18.33203125" style="185" bestFit="1" customWidth="1"/>
    <col min="10750" max="10750" width="7.109375" style="185" bestFit="1" customWidth="1"/>
    <col min="10751" max="10763" width="8.6640625" style="185" customWidth="1"/>
    <col min="10764" max="10765" width="4.33203125" style="185" customWidth="1"/>
    <col min="10766" max="11004" width="11.5546875" style="185"/>
    <col min="11005" max="11005" width="18.33203125" style="185" bestFit="1" customWidth="1"/>
    <col min="11006" max="11006" width="7.109375" style="185" bestFit="1" customWidth="1"/>
    <col min="11007" max="11019" width="8.6640625" style="185" customWidth="1"/>
    <col min="11020" max="11021" width="4.33203125" style="185" customWidth="1"/>
    <col min="11022" max="11260" width="11.5546875" style="185"/>
    <col min="11261" max="11261" width="18.33203125" style="185" bestFit="1" customWidth="1"/>
    <col min="11262" max="11262" width="7.109375" style="185" bestFit="1" customWidth="1"/>
    <col min="11263" max="11275" width="8.6640625" style="185" customWidth="1"/>
    <col min="11276" max="11277" width="4.33203125" style="185" customWidth="1"/>
    <col min="11278" max="11516" width="11.5546875" style="185"/>
    <col min="11517" max="11517" width="18.33203125" style="185" bestFit="1" customWidth="1"/>
    <col min="11518" max="11518" width="7.109375" style="185" bestFit="1" customWidth="1"/>
    <col min="11519" max="11531" width="8.6640625" style="185" customWidth="1"/>
    <col min="11532" max="11533" width="4.33203125" style="185" customWidth="1"/>
    <col min="11534" max="11772" width="11.5546875" style="185"/>
    <col min="11773" max="11773" width="18.33203125" style="185" bestFit="1" customWidth="1"/>
    <col min="11774" max="11774" width="7.109375" style="185" bestFit="1" customWidth="1"/>
    <col min="11775" max="11787" width="8.6640625" style="185" customWidth="1"/>
    <col min="11788" max="11789" width="4.33203125" style="185" customWidth="1"/>
    <col min="11790" max="12028" width="11.5546875" style="185"/>
    <col min="12029" max="12029" width="18.33203125" style="185" bestFit="1" customWidth="1"/>
    <col min="12030" max="12030" width="7.109375" style="185" bestFit="1" customWidth="1"/>
    <col min="12031" max="12043" width="8.6640625" style="185" customWidth="1"/>
    <col min="12044" max="12045" width="4.33203125" style="185" customWidth="1"/>
    <col min="12046" max="12284" width="11.5546875" style="185"/>
    <col min="12285" max="12285" width="18.33203125" style="185" bestFit="1" customWidth="1"/>
    <col min="12286" max="12286" width="7.109375" style="185" bestFit="1" customWidth="1"/>
    <col min="12287" max="12299" width="8.6640625" style="185" customWidth="1"/>
    <col min="12300" max="12301" width="4.33203125" style="185" customWidth="1"/>
    <col min="12302" max="12540" width="11.5546875" style="185"/>
    <col min="12541" max="12541" width="18.33203125" style="185" bestFit="1" customWidth="1"/>
    <col min="12542" max="12542" width="7.109375" style="185" bestFit="1" customWidth="1"/>
    <col min="12543" max="12555" width="8.6640625" style="185" customWidth="1"/>
    <col min="12556" max="12557" width="4.33203125" style="185" customWidth="1"/>
    <col min="12558" max="12796" width="11.5546875" style="185"/>
    <col min="12797" max="12797" width="18.33203125" style="185" bestFit="1" customWidth="1"/>
    <col min="12798" max="12798" width="7.109375" style="185" bestFit="1" customWidth="1"/>
    <col min="12799" max="12811" width="8.6640625" style="185" customWidth="1"/>
    <col min="12812" max="12813" width="4.33203125" style="185" customWidth="1"/>
    <col min="12814" max="13052" width="11.5546875" style="185"/>
    <col min="13053" max="13053" width="18.33203125" style="185" bestFit="1" customWidth="1"/>
    <col min="13054" max="13054" width="7.109375" style="185" bestFit="1" customWidth="1"/>
    <col min="13055" max="13067" width="8.6640625" style="185" customWidth="1"/>
    <col min="13068" max="13069" width="4.33203125" style="185" customWidth="1"/>
    <col min="13070" max="13308" width="11.5546875" style="185"/>
    <col min="13309" max="13309" width="18.33203125" style="185" bestFit="1" customWidth="1"/>
    <col min="13310" max="13310" width="7.109375" style="185" bestFit="1" customWidth="1"/>
    <col min="13311" max="13323" width="8.6640625" style="185" customWidth="1"/>
    <col min="13324" max="13325" width="4.33203125" style="185" customWidth="1"/>
    <col min="13326" max="13564" width="11.5546875" style="185"/>
    <col min="13565" max="13565" width="18.33203125" style="185" bestFit="1" customWidth="1"/>
    <col min="13566" max="13566" width="7.109375" style="185" bestFit="1" customWidth="1"/>
    <col min="13567" max="13579" width="8.6640625" style="185" customWidth="1"/>
    <col min="13580" max="13581" width="4.33203125" style="185" customWidth="1"/>
    <col min="13582" max="13820" width="11.5546875" style="185"/>
    <col min="13821" max="13821" width="18.33203125" style="185" bestFit="1" customWidth="1"/>
    <col min="13822" max="13822" width="7.109375" style="185" bestFit="1" customWidth="1"/>
    <col min="13823" max="13835" width="8.6640625" style="185" customWidth="1"/>
    <col min="13836" max="13837" width="4.33203125" style="185" customWidth="1"/>
    <col min="13838" max="14076" width="11.5546875" style="185"/>
    <col min="14077" max="14077" width="18.33203125" style="185" bestFit="1" customWidth="1"/>
    <col min="14078" max="14078" width="7.109375" style="185" bestFit="1" customWidth="1"/>
    <col min="14079" max="14091" width="8.6640625" style="185" customWidth="1"/>
    <col min="14092" max="14093" width="4.33203125" style="185" customWidth="1"/>
    <col min="14094" max="14332" width="11.5546875" style="185"/>
    <col min="14333" max="14333" width="18.33203125" style="185" bestFit="1" customWidth="1"/>
    <col min="14334" max="14334" width="7.109375" style="185" bestFit="1" customWidth="1"/>
    <col min="14335" max="14347" width="8.6640625" style="185" customWidth="1"/>
    <col min="14348" max="14349" width="4.33203125" style="185" customWidth="1"/>
    <col min="14350" max="14588" width="11.5546875" style="185"/>
    <col min="14589" max="14589" width="18.33203125" style="185" bestFit="1" customWidth="1"/>
    <col min="14590" max="14590" width="7.109375" style="185" bestFit="1" customWidth="1"/>
    <col min="14591" max="14603" width="8.6640625" style="185" customWidth="1"/>
    <col min="14604" max="14605" width="4.33203125" style="185" customWidth="1"/>
    <col min="14606" max="14844" width="11.5546875" style="185"/>
    <col min="14845" max="14845" width="18.33203125" style="185" bestFit="1" customWidth="1"/>
    <col min="14846" max="14846" width="7.109375" style="185" bestFit="1" customWidth="1"/>
    <col min="14847" max="14859" width="8.6640625" style="185" customWidth="1"/>
    <col min="14860" max="14861" width="4.33203125" style="185" customWidth="1"/>
    <col min="14862" max="15100" width="11.5546875" style="185"/>
    <col min="15101" max="15101" width="18.33203125" style="185" bestFit="1" customWidth="1"/>
    <col min="15102" max="15102" width="7.109375" style="185" bestFit="1" customWidth="1"/>
    <col min="15103" max="15115" width="8.6640625" style="185" customWidth="1"/>
    <col min="15116" max="15117" width="4.33203125" style="185" customWidth="1"/>
    <col min="15118" max="15356" width="11.5546875" style="185"/>
    <col min="15357" max="15357" width="18.33203125" style="185" bestFit="1" customWidth="1"/>
    <col min="15358" max="15358" width="7.109375" style="185" bestFit="1" customWidth="1"/>
    <col min="15359" max="15371" width="8.6640625" style="185" customWidth="1"/>
    <col min="15372" max="15373" width="4.33203125" style="185" customWidth="1"/>
    <col min="15374" max="15612" width="11.5546875" style="185"/>
    <col min="15613" max="15613" width="18.33203125" style="185" bestFit="1" customWidth="1"/>
    <col min="15614" max="15614" width="7.109375" style="185" bestFit="1" customWidth="1"/>
    <col min="15615" max="15627" width="8.6640625" style="185" customWidth="1"/>
    <col min="15628" max="15629" width="4.33203125" style="185" customWidth="1"/>
    <col min="15630" max="15868" width="11.5546875" style="185"/>
    <col min="15869" max="15869" width="18.33203125" style="185" bestFit="1" customWidth="1"/>
    <col min="15870" max="15870" width="7.109375" style="185" bestFit="1" customWidth="1"/>
    <col min="15871" max="15883" width="8.6640625" style="185" customWidth="1"/>
    <col min="15884" max="15885" width="4.33203125" style="185" customWidth="1"/>
    <col min="15886" max="16124" width="11.5546875" style="185"/>
    <col min="16125" max="16125" width="18.33203125" style="185" bestFit="1" customWidth="1"/>
    <col min="16126" max="16126" width="7.109375" style="185" bestFit="1" customWidth="1"/>
    <col min="16127" max="16139" width="8.6640625" style="185" customWidth="1"/>
    <col min="16140" max="16141" width="4.33203125" style="185" customWidth="1"/>
    <col min="16142" max="16384" width="11.5546875" style="185"/>
  </cols>
  <sheetData>
    <row r="1" spans="1:14" ht="21">
      <c r="A1" s="270"/>
      <c r="B1" s="222" t="s">
        <v>585</v>
      </c>
    </row>
    <row r="2" spans="1:14" s="228" customFormat="1" ht="21">
      <c r="A2" s="237" t="s">
        <v>556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12.75" customHeight="1">
      <c r="A3" s="238"/>
      <c r="K3" s="163"/>
      <c r="L3" s="163"/>
      <c r="M3" s="239"/>
    </row>
    <row r="4" spans="1:14" outlineLevel="1">
      <c r="A4" s="185"/>
      <c r="B4" s="189" t="s">
        <v>13</v>
      </c>
      <c r="C4" s="190" t="str">
        <f>A5</f>
        <v>Equipe 1</v>
      </c>
      <c r="D4" s="190"/>
      <c r="E4" s="190" t="str">
        <f>A6</f>
        <v>Equipe 2</v>
      </c>
      <c r="F4" s="190"/>
      <c r="G4" s="190" t="str">
        <f>A7</f>
        <v>Equipe 3</v>
      </c>
      <c r="H4" s="190"/>
      <c r="I4" s="190" t="str">
        <f>A8</f>
        <v>Equipe 4</v>
      </c>
      <c r="J4" s="190"/>
      <c r="K4" s="190" t="str">
        <f>A9</f>
        <v>Equipe 5</v>
      </c>
      <c r="L4" s="190"/>
      <c r="M4" s="224" t="s">
        <v>14</v>
      </c>
      <c r="N4" s="225" t="s">
        <v>15</v>
      </c>
    </row>
    <row r="5" spans="1:14" outlineLevel="1">
      <c r="A5" s="194" t="str">
        <f>'Planning à 5'!I3</f>
        <v>Equipe 1</v>
      </c>
      <c r="B5" s="204"/>
      <c r="C5" s="196"/>
      <c r="D5" s="196"/>
      <c r="E5" s="197"/>
      <c r="F5" s="197"/>
      <c r="G5" s="197"/>
      <c r="H5" s="197"/>
      <c r="I5" s="197"/>
      <c r="J5" s="197"/>
      <c r="K5" s="197"/>
      <c r="L5" s="197"/>
      <c r="M5" s="226">
        <f>IF(C5&gt;D5,1,0)+IF(E5&gt;F5,1,0)+IF(G5&gt;H5,1,0)+IF(I5&gt;J5,1,0)+IF(K5&gt;L5,1,0)</f>
        <v>0</v>
      </c>
      <c r="N5" s="227">
        <f>IF(C5&lt;D5,1,0)+IF(E5&lt;F5,1,0)+IF(G5&lt;H5,1,0)+IF(I5&lt;J5,1,0)+IF(K5&lt;L5,1,0)</f>
        <v>0</v>
      </c>
    </row>
    <row r="6" spans="1:14" outlineLevel="1">
      <c r="A6" s="194" t="str">
        <f>'Planning à 5'!I4</f>
        <v>Equipe 2</v>
      </c>
      <c r="B6" s="204"/>
      <c r="C6" s="200">
        <f>F5</f>
        <v>0</v>
      </c>
      <c r="D6" s="200">
        <f>E5</f>
        <v>0</v>
      </c>
      <c r="E6" s="196"/>
      <c r="F6" s="196"/>
      <c r="G6" s="197"/>
      <c r="H6" s="197"/>
      <c r="I6" s="197"/>
      <c r="J6" s="197"/>
      <c r="K6" s="197"/>
      <c r="L6" s="197"/>
      <c r="M6" s="226">
        <f t="shared" ref="M6:M9" si="0">IF(C6&gt;D6,1,0)+IF(E6&gt;F6,1,0)+IF(G6&gt;H6,1,0)+IF(I6&gt;J6,1,0)+IF(K6&gt;L6,1,0)</f>
        <v>0</v>
      </c>
      <c r="N6" s="227">
        <f t="shared" ref="N6:N9" si="1">IF(C6&lt;D6,1,0)+IF(E6&lt;F6,1,0)+IF(G6&lt;H6,1,0)+IF(I6&lt;J6,1,0)+IF(K6&lt;L6,1,0)</f>
        <v>0</v>
      </c>
    </row>
    <row r="7" spans="1:14" outlineLevel="1">
      <c r="A7" s="194" t="str">
        <f>'Planning à 5'!I5</f>
        <v>Equipe 3</v>
      </c>
      <c r="B7" s="204"/>
      <c r="C7" s="200">
        <f>H5</f>
        <v>0</v>
      </c>
      <c r="D7" s="200">
        <f>G5</f>
        <v>0</v>
      </c>
      <c r="E7" s="200">
        <f>H6</f>
        <v>0</v>
      </c>
      <c r="F7" s="200">
        <f>G6</f>
        <v>0</v>
      </c>
      <c r="G7" s="196"/>
      <c r="H7" s="196"/>
      <c r="I7" s="197"/>
      <c r="J7" s="197"/>
      <c r="K7" s="197"/>
      <c r="L7" s="197"/>
      <c r="M7" s="226">
        <f t="shared" si="0"/>
        <v>0</v>
      </c>
      <c r="N7" s="227">
        <f t="shared" si="1"/>
        <v>0</v>
      </c>
    </row>
    <row r="8" spans="1:14" outlineLevel="1">
      <c r="A8" s="194" t="str">
        <f>'Planning à 5'!I6</f>
        <v>Equipe 4</v>
      </c>
      <c r="B8" s="204"/>
      <c r="C8" s="200">
        <f>J5</f>
        <v>0</v>
      </c>
      <c r="D8" s="200">
        <f>I5</f>
        <v>0</v>
      </c>
      <c r="E8" s="200">
        <f>J6</f>
        <v>0</v>
      </c>
      <c r="F8" s="200">
        <f>I6</f>
        <v>0</v>
      </c>
      <c r="G8" s="200">
        <f>J7</f>
        <v>0</v>
      </c>
      <c r="H8" s="200">
        <f>I7</f>
        <v>0</v>
      </c>
      <c r="I8" s="196"/>
      <c r="J8" s="196"/>
      <c r="K8" s="197"/>
      <c r="L8" s="197"/>
      <c r="M8" s="226">
        <f t="shared" si="0"/>
        <v>0</v>
      </c>
      <c r="N8" s="227">
        <f t="shared" si="1"/>
        <v>0</v>
      </c>
    </row>
    <row r="9" spans="1:14" outlineLevel="1">
      <c r="A9" s="194" t="str">
        <f>'Planning à 5'!I7</f>
        <v>Equipe 5</v>
      </c>
      <c r="B9" s="204"/>
      <c r="C9" s="201">
        <f>L5</f>
        <v>0</v>
      </c>
      <c r="D9" s="201">
        <f>K5</f>
        <v>0</v>
      </c>
      <c r="E9" s="200">
        <f>L6</f>
        <v>0</v>
      </c>
      <c r="F9" s="200">
        <f>K6</f>
        <v>0</v>
      </c>
      <c r="G9" s="201">
        <f>L7</f>
        <v>0</v>
      </c>
      <c r="H9" s="201">
        <f>K7</f>
        <v>0</v>
      </c>
      <c r="I9" s="200">
        <f>L8</f>
        <v>0</v>
      </c>
      <c r="J9" s="200">
        <f>K8</f>
        <v>0</v>
      </c>
      <c r="K9" s="202"/>
      <c r="L9" s="202"/>
      <c r="M9" s="226">
        <f t="shared" si="0"/>
        <v>0</v>
      </c>
      <c r="N9" s="227">
        <f t="shared" si="1"/>
        <v>0</v>
      </c>
    </row>
    <row r="10" spans="1:14" outlineLevel="1">
      <c r="A10" s="220"/>
      <c r="M10" s="228"/>
    </row>
    <row r="11" spans="1:14" outlineLevel="1">
      <c r="A11" s="188"/>
      <c r="B11" s="194" t="s">
        <v>16</v>
      </c>
      <c r="C11" s="197" t="s">
        <v>17</v>
      </c>
      <c r="D11" s="197" t="s">
        <v>18</v>
      </c>
      <c r="E11" s="189" t="s">
        <v>19</v>
      </c>
      <c r="F11" s="206" t="s">
        <v>20</v>
      </c>
      <c r="G11" s="229" t="s">
        <v>21</v>
      </c>
      <c r="H11" s="188"/>
      <c r="I11" s="190" t="s">
        <v>22</v>
      </c>
      <c r="J11" s="190"/>
      <c r="M11" s="228"/>
    </row>
    <row r="12" spans="1:14" outlineLevel="1">
      <c r="A12" s="194" t="str">
        <f>A5</f>
        <v>Equipe 1</v>
      </c>
      <c r="B12" s="208">
        <f>IF(B5="A",0, IF(B5="F", (M5*2+N5*1),(M5*3+N5*2)))</f>
        <v>0</v>
      </c>
      <c r="C12" s="209">
        <f>C5+E5+G5+I5+K5</f>
        <v>0</v>
      </c>
      <c r="D12" s="209">
        <f>D5+F5+H5+J5+L5</f>
        <v>0</v>
      </c>
      <c r="E12" s="210">
        <f t="shared" ref="E12:E16" si="2">C12-D12</f>
        <v>0</v>
      </c>
      <c r="F12" s="206">
        <f>RANK(G12,G$12:G$16)</f>
        <v>1</v>
      </c>
      <c r="G12" s="231">
        <f>B12+E12/1000</f>
        <v>0</v>
      </c>
      <c r="H12" s="203">
        <v>1</v>
      </c>
      <c r="I12" s="221" t="str">
        <f>IF($A$1="calcul",VLOOKUP(H12,$F$12:$J$16,6,FALSE),"1er")</f>
        <v>1er</v>
      </c>
      <c r="J12" s="221"/>
      <c r="K12" s="271" t="str">
        <f>A12</f>
        <v>Equipe 1</v>
      </c>
      <c r="M12" s="185"/>
    </row>
    <row r="13" spans="1:14" outlineLevel="1">
      <c r="A13" s="194" t="str">
        <f>A6</f>
        <v>Equipe 2</v>
      </c>
      <c r="B13" s="208">
        <f>IF(B6="A",0, IF(B6="F", (M6*2+N6*1),(M6*3+N6*2)))</f>
        <v>0</v>
      </c>
      <c r="C13" s="209">
        <f t="shared" ref="C13:D16" si="3">C6+E6+G6+I6+K6</f>
        <v>0</v>
      </c>
      <c r="D13" s="209">
        <f t="shared" si="3"/>
        <v>0</v>
      </c>
      <c r="E13" s="210">
        <f t="shared" si="2"/>
        <v>0</v>
      </c>
      <c r="F13" s="206">
        <f>RANK(G13,G$12:G$16)</f>
        <v>1</v>
      </c>
      <c r="G13" s="231">
        <f>B13+E13/1000</f>
        <v>0</v>
      </c>
      <c r="H13" s="203">
        <v>2</v>
      </c>
      <c r="I13" s="221" t="str">
        <f>IF($A$1="calcul",VLOOKUP(H13,$F$12:$J$16,6,FALSE),"2e")</f>
        <v>2e</v>
      </c>
      <c r="J13" s="221"/>
      <c r="K13" s="271" t="str">
        <f t="shared" ref="K13:K16" si="4">A13</f>
        <v>Equipe 2</v>
      </c>
      <c r="M13" s="185"/>
    </row>
    <row r="14" spans="1:14" outlineLevel="1">
      <c r="A14" s="194" t="str">
        <f>A7</f>
        <v>Equipe 3</v>
      </c>
      <c r="B14" s="208">
        <f>IF(B7="A",0, IF(B7="F", (M7*2+N7*1),(M7*3+N7*2)))</f>
        <v>0</v>
      </c>
      <c r="C14" s="209">
        <f t="shared" si="3"/>
        <v>0</v>
      </c>
      <c r="D14" s="209">
        <f t="shared" si="3"/>
        <v>0</v>
      </c>
      <c r="E14" s="210">
        <f t="shared" si="2"/>
        <v>0</v>
      </c>
      <c r="F14" s="206">
        <f>RANK(G14,G$12:G$16)</f>
        <v>1</v>
      </c>
      <c r="G14" s="231">
        <f>B14+E14/1000</f>
        <v>0</v>
      </c>
      <c r="H14" s="203">
        <v>3</v>
      </c>
      <c r="I14" s="221" t="str">
        <f>IF($A$1="calcul",VLOOKUP(H14,$F$12:$J$16,6,FALSE),"3e")</f>
        <v>3e</v>
      </c>
      <c r="J14" s="221"/>
      <c r="K14" s="271" t="str">
        <f t="shared" si="4"/>
        <v>Equipe 3</v>
      </c>
      <c r="M14" s="185"/>
    </row>
    <row r="15" spans="1:14" outlineLevel="1">
      <c r="A15" s="194" t="str">
        <f>A8</f>
        <v>Equipe 4</v>
      </c>
      <c r="B15" s="208">
        <f>IF(B8="A",0, IF(B8="F", (M8*2+N8*1),(M8*3+N8*2)))</f>
        <v>0</v>
      </c>
      <c r="C15" s="209">
        <f t="shared" si="3"/>
        <v>0</v>
      </c>
      <c r="D15" s="209">
        <f t="shared" si="3"/>
        <v>0</v>
      </c>
      <c r="E15" s="210">
        <f t="shared" si="2"/>
        <v>0</v>
      </c>
      <c r="F15" s="206">
        <f>RANK(G15,G$12:G$16)</f>
        <v>1</v>
      </c>
      <c r="G15" s="231">
        <f>B15+E15/1000</f>
        <v>0</v>
      </c>
      <c r="H15" s="203">
        <v>4</v>
      </c>
      <c r="I15" s="221" t="str">
        <f>IF($A$1="calcul",VLOOKUP(H15,$F$12:$J$16,6,FALSE),"4e")</f>
        <v>4e</v>
      </c>
      <c r="J15" s="221"/>
      <c r="K15" s="271" t="str">
        <f t="shared" si="4"/>
        <v>Equipe 4</v>
      </c>
      <c r="M15" s="185"/>
    </row>
    <row r="16" spans="1:14" outlineLevel="1">
      <c r="A16" s="194" t="str">
        <f>A9</f>
        <v>Equipe 5</v>
      </c>
      <c r="B16" s="208">
        <f>IF(B9="A",0, IF(B9="F", (M9*2+N9*1),(M9*3+N9*2)))</f>
        <v>0</v>
      </c>
      <c r="C16" s="209">
        <f t="shared" si="3"/>
        <v>0</v>
      </c>
      <c r="D16" s="209">
        <f t="shared" si="3"/>
        <v>0</v>
      </c>
      <c r="E16" s="210">
        <f t="shared" si="2"/>
        <v>0</v>
      </c>
      <c r="F16" s="206">
        <f>RANK(G16,G$12:G$16)</f>
        <v>1</v>
      </c>
      <c r="G16" s="231">
        <f>B16+E16/1000</f>
        <v>0</v>
      </c>
      <c r="H16" s="203">
        <v>5</v>
      </c>
      <c r="I16" s="221" t="str">
        <f>IF($A$1="calcul",VLOOKUP(H16,$F$12:$J$16,6,FALSE),"5e")</f>
        <v>5e</v>
      </c>
      <c r="J16" s="221"/>
      <c r="K16" s="271" t="str">
        <f t="shared" si="4"/>
        <v>Equipe 5</v>
      </c>
      <c r="M16" s="185"/>
    </row>
    <row r="17" spans="1:14" outlineLevel="1">
      <c r="A17" s="230"/>
      <c r="B17" s="230"/>
      <c r="C17" s="233">
        <f>SUM(C12:C16)</f>
        <v>0</v>
      </c>
      <c r="D17" s="233">
        <f>SUM(D12:D16)</f>
        <v>0</v>
      </c>
      <c r="E17" s="233"/>
      <c r="F17" s="230"/>
      <c r="G17" s="188"/>
      <c r="H17" s="233"/>
      <c r="I17" s="234"/>
      <c r="J17" s="234"/>
      <c r="K17" s="188"/>
      <c r="L17" s="188"/>
      <c r="M17" s="187"/>
      <c r="N17" s="188"/>
    </row>
  </sheetData>
  <mergeCells count="12">
    <mergeCell ref="I16:J16"/>
    <mergeCell ref="K4:L4"/>
    <mergeCell ref="I12:J12"/>
    <mergeCell ref="I13:J13"/>
    <mergeCell ref="I14:J14"/>
    <mergeCell ref="I15:J15"/>
    <mergeCell ref="I11:J11"/>
    <mergeCell ref="A2:N2"/>
    <mergeCell ref="C4:D4"/>
    <mergeCell ref="E4:F4"/>
    <mergeCell ref="G4:H4"/>
    <mergeCell ref="I4:J4"/>
  </mergeCells>
  <dataValidations count="2">
    <dataValidation type="list" allowBlank="1" showInputMessage="1" showErrorMessage="1" sqref="A1">
      <formula1>"calcul"</formula1>
    </dataValidation>
    <dataValidation type="list" allowBlank="1" showInputMessage="1" showErrorMessage="1" sqref="B983041:B983046 IT983041:IT983046 SP983041:SP983046 ACL983041:ACL983046 AMH983041:AMH983046 AWD983041:AWD983046 BFZ983041:BFZ983046 BPV983041:BPV983046 BZR983041:BZR983046 CJN983041:CJN983046 CTJ983041:CTJ983046 DDF983041:DDF983046 DNB983041:DNB983046 DWX983041:DWX983046 EGT983041:EGT983046 EQP983041:EQP983046 FAL983041:FAL983046 FKH983041:FKH983046 FUD983041:FUD983046 GDZ983041:GDZ983046 GNV983041:GNV983046 GXR983041:GXR983046 HHN983041:HHN983046 HRJ983041:HRJ983046 IBF983041:IBF983046 ILB983041:ILB983046 IUX983041:IUX983046 JET983041:JET983046 JOP983041:JOP983046 JYL983041:JYL983046 KIH983041:KIH983046 KSD983041:KSD983046 LBZ983041:LBZ983046 LLV983041:LLV983046 LVR983041:LVR983046 MFN983041:MFN983046 MPJ983041:MPJ983046 MZF983041:MZF983046 NJB983041:NJB983046 NSX983041:NSX983046 OCT983041:OCT983046 OMP983041:OMP983046 OWL983041:OWL983046 PGH983041:PGH983046 PQD983041:PQD983046 PZZ983041:PZZ983046 QJV983041:QJV983046 QTR983041:QTR983046 RDN983041:RDN983046 RNJ983041:RNJ983046 RXF983041:RXF983046 SHB983041:SHB983046 SQX983041:SQX983046 TAT983041:TAT983046 TKP983041:TKP983046 TUL983041:TUL983046 UEH983041:UEH983046 UOD983041:UOD983046 UXZ983041:UXZ983046 VHV983041:VHV983046 VRR983041:VRR983046 WBN983041:WBN983046 WLJ983041:WLJ983046 WVF983041:WVF983046 B65537:B65542 IT65537:IT65542 SP65537:SP65542 ACL65537:ACL65542 AMH65537:AMH65542 AWD65537:AWD65542 BFZ65537:BFZ65542 BPV65537:BPV65542 BZR65537:BZR65542 CJN65537:CJN65542 CTJ65537:CTJ65542 DDF65537:DDF65542 DNB65537:DNB65542 DWX65537:DWX65542 EGT65537:EGT65542 EQP65537:EQP65542 FAL65537:FAL65542 FKH65537:FKH65542 FUD65537:FUD65542 GDZ65537:GDZ65542 GNV65537:GNV65542 GXR65537:GXR65542 HHN65537:HHN65542 HRJ65537:HRJ65542 IBF65537:IBF65542 ILB65537:ILB65542 IUX65537:IUX65542 JET65537:JET65542 JOP65537:JOP65542 JYL65537:JYL65542 KIH65537:KIH65542 KSD65537:KSD65542 LBZ65537:LBZ65542 LLV65537:LLV65542 LVR65537:LVR65542 MFN65537:MFN65542 MPJ65537:MPJ65542 MZF65537:MZF65542 NJB65537:NJB65542 NSX65537:NSX65542 OCT65537:OCT65542 OMP65537:OMP65542 OWL65537:OWL65542 PGH65537:PGH65542 PQD65537:PQD65542 PZZ65537:PZZ65542 QJV65537:QJV65542 QTR65537:QTR65542 RDN65537:RDN65542 RNJ65537:RNJ65542 RXF65537:RXF65542 SHB65537:SHB65542 SQX65537:SQX65542 TAT65537:TAT65542 TKP65537:TKP65542 TUL65537:TUL65542 UEH65537:UEH65542 UOD65537:UOD65542 UXZ65537:UXZ65542 VHV65537:VHV65542 VRR65537:VRR65542 WBN65537:WBN65542 WLJ65537:WLJ65542 WVF65537:WVF65542 B131073:B131078 IT131073:IT131078 SP131073:SP131078 ACL131073:ACL131078 AMH131073:AMH131078 AWD131073:AWD131078 BFZ131073:BFZ131078 BPV131073:BPV131078 BZR131073:BZR131078 CJN131073:CJN131078 CTJ131073:CTJ131078 DDF131073:DDF131078 DNB131073:DNB131078 DWX131073:DWX131078 EGT131073:EGT131078 EQP131073:EQP131078 FAL131073:FAL131078 FKH131073:FKH131078 FUD131073:FUD131078 GDZ131073:GDZ131078 GNV131073:GNV131078 GXR131073:GXR131078 HHN131073:HHN131078 HRJ131073:HRJ131078 IBF131073:IBF131078 ILB131073:ILB131078 IUX131073:IUX131078 JET131073:JET131078 JOP131073:JOP131078 JYL131073:JYL131078 KIH131073:KIH131078 KSD131073:KSD131078 LBZ131073:LBZ131078 LLV131073:LLV131078 LVR131073:LVR131078 MFN131073:MFN131078 MPJ131073:MPJ131078 MZF131073:MZF131078 NJB131073:NJB131078 NSX131073:NSX131078 OCT131073:OCT131078 OMP131073:OMP131078 OWL131073:OWL131078 PGH131073:PGH131078 PQD131073:PQD131078 PZZ131073:PZZ131078 QJV131073:QJV131078 QTR131073:QTR131078 RDN131073:RDN131078 RNJ131073:RNJ131078 RXF131073:RXF131078 SHB131073:SHB131078 SQX131073:SQX131078 TAT131073:TAT131078 TKP131073:TKP131078 TUL131073:TUL131078 UEH131073:UEH131078 UOD131073:UOD131078 UXZ131073:UXZ131078 VHV131073:VHV131078 VRR131073:VRR131078 WBN131073:WBN131078 WLJ131073:WLJ131078 WVF131073:WVF131078 B196609:B196614 IT196609:IT196614 SP196609:SP196614 ACL196609:ACL196614 AMH196609:AMH196614 AWD196609:AWD196614 BFZ196609:BFZ196614 BPV196609:BPV196614 BZR196609:BZR196614 CJN196609:CJN196614 CTJ196609:CTJ196614 DDF196609:DDF196614 DNB196609:DNB196614 DWX196609:DWX196614 EGT196609:EGT196614 EQP196609:EQP196614 FAL196609:FAL196614 FKH196609:FKH196614 FUD196609:FUD196614 GDZ196609:GDZ196614 GNV196609:GNV196614 GXR196609:GXR196614 HHN196609:HHN196614 HRJ196609:HRJ196614 IBF196609:IBF196614 ILB196609:ILB196614 IUX196609:IUX196614 JET196609:JET196614 JOP196609:JOP196614 JYL196609:JYL196614 KIH196609:KIH196614 KSD196609:KSD196614 LBZ196609:LBZ196614 LLV196609:LLV196614 LVR196609:LVR196614 MFN196609:MFN196614 MPJ196609:MPJ196614 MZF196609:MZF196614 NJB196609:NJB196614 NSX196609:NSX196614 OCT196609:OCT196614 OMP196609:OMP196614 OWL196609:OWL196614 PGH196609:PGH196614 PQD196609:PQD196614 PZZ196609:PZZ196614 QJV196609:QJV196614 QTR196609:QTR196614 RDN196609:RDN196614 RNJ196609:RNJ196614 RXF196609:RXF196614 SHB196609:SHB196614 SQX196609:SQX196614 TAT196609:TAT196614 TKP196609:TKP196614 TUL196609:TUL196614 UEH196609:UEH196614 UOD196609:UOD196614 UXZ196609:UXZ196614 VHV196609:VHV196614 VRR196609:VRR196614 WBN196609:WBN196614 WLJ196609:WLJ196614 WVF196609:WVF196614 B262145:B262150 IT262145:IT262150 SP262145:SP262150 ACL262145:ACL262150 AMH262145:AMH262150 AWD262145:AWD262150 BFZ262145:BFZ262150 BPV262145:BPV262150 BZR262145:BZR262150 CJN262145:CJN262150 CTJ262145:CTJ262150 DDF262145:DDF262150 DNB262145:DNB262150 DWX262145:DWX262150 EGT262145:EGT262150 EQP262145:EQP262150 FAL262145:FAL262150 FKH262145:FKH262150 FUD262145:FUD262150 GDZ262145:GDZ262150 GNV262145:GNV262150 GXR262145:GXR262150 HHN262145:HHN262150 HRJ262145:HRJ262150 IBF262145:IBF262150 ILB262145:ILB262150 IUX262145:IUX262150 JET262145:JET262150 JOP262145:JOP262150 JYL262145:JYL262150 KIH262145:KIH262150 KSD262145:KSD262150 LBZ262145:LBZ262150 LLV262145:LLV262150 LVR262145:LVR262150 MFN262145:MFN262150 MPJ262145:MPJ262150 MZF262145:MZF262150 NJB262145:NJB262150 NSX262145:NSX262150 OCT262145:OCT262150 OMP262145:OMP262150 OWL262145:OWL262150 PGH262145:PGH262150 PQD262145:PQD262150 PZZ262145:PZZ262150 QJV262145:QJV262150 QTR262145:QTR262150 RDN262145:RDN262150 RNJ262145:RNJ262150 RXF262145:RXF262150 SHB262145:SHB262150 SQX262145:SQX262150 TAT262145:TAT262150 TKP262145:TKP262150 TUL262145:TUL262150 UEH262145:UEH262150 UOD262145:UOD262150 UXZ262145:UXZ262150 VHV262145:VHV262150 VRR262145:VRR262150 WBN262145:WBN262150 WLJ262145:WLJ262150 WVF262145:WVF262150 B327681:B327686 IT327681:IT327686 SP327681:SP327686 ACL327681:ACL327686 AMH327681:AMH327686 AWD327681:AWD327686 BFZ327681:BFZ327686 BPV327681:BPV327686 BZR327681:BZR327686 CJN327681:CJN327686 CTJ327681:CTJ327686 DDF327681:DDF327686 DNB327681:DNB327686 DWX327681:DWX327686 EGT327681:EGT327686 EQP327681:EQP327686 FAL327681:FAL327686 FKH327681:FKH327686 FUD327681:FUD327686 GDZ327681:GDZ327686 GNV327681:GNV327686 GXR327681:GXR327686 HHN327681:HHN327686 HRJ327681:HRJ327686 IBF327681:IBF327686 ILB327681:ILB327686 IUX327681:IUX327686 JET327681:JET327686 JOP327681:JOP327686 JYL327681:JYL327686 KIH327681:KIH327686 KSD327681:KSD327686 LBZ327681:LBZ327686 LLV327681:LLV327686 LVR327681:LVR327686 MFN327681:MFN327686 MPJ327681:MPJ327686 MZF327681:MZF327686 NJB327681:NJB327686 NSX327681:NSX327686 OCT327681:OCT327686 OMP327681:OMP327686 OWL327681:OWL327686 PGH327681:PGH327686 PQD327681:PQD327686 PZZ327681:PZZ327686 QJV327681:QJV327686 QTR327681:QTR327686 RDN327681:RDN327686 RNJ327681:RNJ327686 RXF327681:RXF327686 SHB327681:SHB327686 SQX327681:SQX327686 TAT327681:TAT327686 TKP327681:TKP327686 TUL327681:TUL327686 UEH327681:UEH327686 UOD327681:UOD327686 UXZ327681:UXZ327686 VHV327681:VHV327686 VRR327681:VRR327686 WBN327681:WBN327686 WLJ327681:WLJ327686 WVF327681:WVF327686 B393217:B393222 IT393217:IT393222 SP393217:SP393222 ACL393217:ACL393222 AMH393217:AMH393222 AWD393217:AWD393222 BFZ393217:BFZ393222 BPV393217:BPV393222 BZR393217:BZR393222 CJN393217:CJN393222 CTJ393217:CTJ393222 DDF393217:DDF393222 DNB393217:DNB393222 DWX393217:DWX393222 EGT393217:EGT393222 EQP393217:EQP393222 FAL393217:FAL393222 FKH393217:FKH393222 FUD393217:FUD393222 GDZ393217:GDZ393222 GNV393217:GNV393222 GXR393217:GXR393222 HHN393217:HHN393222 HRJ393217:HRJ393222 IBF393217:IBF393222 ILB393217:ILB393222 IUX393217:IUX393222 JET393217:JET393222 JOP393217:JOP393222 JYL393217:JYL393222 KIH393217:KIH393222 KSD393217:KSD393222 LBZ393217:LBZ393222 LLV393217:LLV393222 LVR393217:LVR393222 MFN393217:MFN393222 MPJ393217:MPJ393222 MZF393217:MZF393222 NJB393217:NJB393222 NSX393217:NSX393222 OCT393217:OCT393222 OMP393217:OMP393222 OWL393217:OWL393222 PGH393217:PGH393222 PQD393217:PQD393222 PZZ393217:PZZ393222 QJV393217:QJV393222 QTR393217:QTR393222 RDN393217:RDN393222 RNJ393217:RNJ393222 RXF393217:RXF393222 SHB393217:SHB393222 SQX393217:SQX393222 TAT393217:TAT393222 TKP393217:TKP393222 TUL393217:TUL393222 UEH393217:UEH393222 UOD393217:UOD393222 UXZ393217:UXZ393222 VHV393217:VHV393222 VRR393217:VRR393222 WBN393217:WBN393222 WLJ393217:WLJ393222 WVF393217:WVF393222 B458753:B458758 IT458753:IT458758 SP458753:SP458758 ACL458753:ACL458758 AMH458753:AMH458758 AWD458753:AWD458758 BFZ458753:BFZ458758 BPV458753:BPV458758 BZR458753:BZR458758 CJN458753:CJN458758 CTJ458753:CTJ458758 DDF458753:DDF458758 DNB458753:DNB458758 DWX458753:DWX458758 EGT458753:EGT458758 EQP458753:EQP458758 FAL458753:FAL458758 FKH458753:FKH458758 FUD458753:FUD458758 GDZ458753:GDZ458758 GNV458753:GNV458758 GXR458753:GXR458758 HHN458753:HHN458758 HRJ458753:HRJ458758 IBF458753:IBF458758 ILB458753:ILB458758 IUX458753:IUX458758 JET458753:JET458758 JOP458753:JOP458758 JYL458753:JYL458758 KIH458753:KIH458758 KSD458753:KSD458758 LBZ458753:LBZ458758 LLV458753:LLV458758 LVR458753:LVR458758 MFN458753:MFN458758 MPJ458753:MPJ458758 MZF458753:MZF458758 NJB458753:NJB458758 NSX458753:NSX458758 OCT458753:OCT458758 OMP458753:OMP458758 OWL458753:OWL458758 PGH458753:PGH458758 PQD458753:PQD458758 PZZ458753:PZZ458758 QJV458753:QJV458758 QTR458753:QTR458758 RDN458753:RDN458758 RNJ458753:RNJ458758 RXF458753:RXF458758 SHB458753:SHB458758 SQX458753:SQX458758 TAT458753:TAT458758 TKP458753:TKP458758 TUL458753:TUL458758 UEH458753:UEH458758 UOD458753:UOD458758 UXZ458753:UXZ458758 VHV458753:VHV458758 VRR458753:VRR458758 WBN458753:WBN458758 WLJ458753:WLJ458758 WVF458753:WVF458758 B524289:B524294 IT524289:IT524294 SP524289:SP524294 ACL524289:ACL524294 AMH524289:AMH524294 AWD524289:AWD524294 BFZ524289:BFZ524294 BPV524289:BPV524294 BZR524289:BZR524294 CJN524289:CJN524294 CTJ524289:CTJ524294 DDF524289:DDF524294 DNB524289:DNB524294 DWX524289:DWX524294 EGT524289:EGT524294 EQP524289:EQP524294 FAL524289:FAL524294 FKH524289:FKH524294 FUD524289:FUD524294 GDZ524289:GDZ524294 GNV524289:GNV524294 GXR524289:GXR524294 HHN524289:HHN524294 HRJ524289:HRJ524294 IBF524289:IBF524294 ILB524289:ILB524294 IUX524289:IUX524294 JET524289:JET524294 JOP524289:JOP524294 JYL524289:JYL524294 KIH524289:KIH524294 KSD524289:KSD524294 LBZ524289:LBZ524294 LLV524289:LLV524294 LVR524289:LVR524294 MFN524289:MFN524294 MPJ524289:MPJ524294 MZF524289:MZF524294 NJB524289:NJB524294 NSX524289:NSX524294 OCT524289:OCT524294 OMP524289:OMP524294 OWL524289:OWL524294 PGH524289:PGH524294 PQD524289:PQD524294 PZZ524289:PZZ524294 QJV524289:QJV524294 QTR524289:QTR524294 RDN524289:RDN524294 RNJ524289:RNJ524294 RXF524289:RXF524294 SHB524289:SHB524294 SQX524289:SQX524294 TAT524289:TAT524294 TKP524289:TKP524294 TUL524289:TUL524294 UEH524289:UEH524294 UOD524289:UOD524294 UXZ524289:UXZ524294 VHV524289:VHV524294 VRR524289:VRR524294 WBN524289:WBN524294 WLJ524289:WLJ524294 WVF524289:WVF524294 B589825:B589830 IT589825:IT589830 SP589825:SP589830 ACL589825:ACL589830 AMH589825:AMH589830 AWD589825:AWD589830 BFZ589825:BFZ589830 BPV589825:BPV589830 BZR589825:BZR589830 CJN589825:CJN589830 CTJ589825:CTJ589830 DDF589825:DDF589830 DNB589825:DNB589830 DWX589825:DWX589830 EGT589825:EGT589830 EQP589825:EQP589830 FAL589825:FAL589830 FKH589825:FKH589830 FUD589825:FUD589830 GDZ589825:GDZ589830 GNV589825:GNV589830 GXR589825:GXR589830 HHN589825:HHN589830 HRJ589825:HRJ589830 IBF589825:IBF589830 ILB589825:ILB589830 IUX589825:IUX589830 JET589825:JET589830 JOP589825:JOP589830 JYL589825:JYL589830 KIH589825:KIH589830 KSD589825:KSD589830 LBZ589825:LBZ589830 LLV589825:LLV589830 LVR589825:LVR589830 MFN589825:MFN589830 MPJ589825:MPJ589830 MZF589825:MZF589830 NJB589825:NJB589830 NSX589825:NSX589830 OCT589825:OCT589830 OMP589825:OMP589830 OWL589825:OWL589830 PGH589825:PGH589830 PQD589825:PQD589830 PZZ589825:PZZ589830 QJV589825:QJV589830 QTR589825:QTR589830 RDN589825:RDN589830 RNJ589825:RNJ589830 RXF589825:RXF589830 SHB589825:SHB589830 SQX589825:SQX589830 TAT589825:TAT589830 TKP589825:TKP589830 TUL589825:TUL589830 UEH589825:UEH589830 UOD589825:UOD589830 UXZ589825:UXZ589830 VHV589825:VHV589830 VRR589825:VRR589830 WBN589825:WBN589830 WLJ589825:WLJ589830 WVF589825:WVF589830 B655361:B655366 IT655361:IT655366 SP655361:SP655366 ACL655361:ACL655366 AMH655361:AMH655366 AWD655361:AWD655366 BFZ655361:BFZ655366 BPV655361:BPV655366 BZR655361:BZR655366 CJN655361:CJN655366 CTJ655361:CTJ655366 DDF655361:DDF655366 DNB655361:DNB655366 DWX655361:DWX655366 EGT655361:EGT655366 EQP655361:EQP655366 FAL655361:FAL655366 FKH655361:FKH655366 FUD655361:FUD655366 GDZ655361:GDZ655366 GNV655361:GNV655366 GXR655361:GXR655366 HHN655361:HHN655366 HRJ655361:HRJ655366 IBF655361:IBF655366 ILB655361:ILB655366 IUX655361:IUX655366 JET655361:JET655366 JOP655361:JOP655366 JYL655361:JYL655366 KIH655361:KIH655366 KSD655361:KSD655366 LBZ655361:LBZ655366 LLV655361:LLV655366 LVR655361:LVR655366 MFN655361:MFN655366 MPJ655361:MPJ655366 MZF655361:MZF655366 NJB655361:NJB655366 NSX655361:NSX655366 OCT655361:OCT655366 OMP655361:OMP655366 OWL655361:OWL655366 PGH655361:PGH655366 PQD655361:PQD655366 PZZ655361:PZZ655366 QJV655361:QJV655366 QTR655361:QTR655366 RDN655361:RDN655366 RNJ655361:RNJ655366 RXF655361:RXF655366 SHB655361:SHB655366 SQX655361:SQX655366 TAT655361:TAT655366 TKP655361:TKP655366 TUL655361:TUL655366 UEH655361:UEH655366 UOD655361:UOD655366 UXZ655361:UXZ655366 VHV655361:VHV655366 VRR655361:VRR655366 WBN655361:WBN655366 WLJ655361:WLJ655366 WVF655361:WVF655366 B720897:B720902 IT720897:IT720902 SP720897:SP720902 ACL720897:ACL720902 AMH720897:AMH720902 AWD720897:AWD720902 BFZ720897:BFZ720902 BPV720897:BPV720902 BZR720897:BZR720902 CJN720897:CJN720902 CTJ720897:CTJ720902 DDF720897:DDF720902 DNB720897:DNB720902 DWX720897:DWX720902 EGT720897:EGT720902 EQP720897:EQP720902 FAL720897:FAL720902 FKH720897:FKH720902 FUD720897:FUD720902 GDZ720897:GDZ720902 GNV720897:GNV720902 GXR720897:GXR720902 HHN720897:HHN720902 HRJ720897:HRJ720902 IBF720897:IBF720902 ILB720897:ILB720902 IUX720897:IUX720902 JET720897:JET720902 JOP720897:JOP720902 JYL720897:JYL720902 KIH720897:KIH720902 KSD720897:KSD720902 LBZ720897:LBZ720902 LLV720897:LLV720902 LVR720897:LVR720902 MFN720897:MFN720902 MPJ720897:MPJ720902 MZF720897:MZF720902 NJB720897:NJB720902 NSX720897:NSX720902 OCT720897:OCT720902 OMP720897:OMP720902 OWL720897:OWL720902 PGH720897:PGH720902 PQD720897:PQD720902 PZZ720897:PZZ720902 QJV720897:QJV720902 QTR720897:QTR720902 RDN720897:RDN720902 RNJ720897:RNJ720902 RXF720897:RXF720902 SHB720897:SHB720902 SQX720897:SQX720902 TAT720897:TAT720902 TKP720897:TKP720902 TUL720897:TUL720902 UEH720897:UEH720902 UOD720897:UOD720902 UXZ720897:UXZ720902 VHV720897:VHV720902 VRR720897:VRR720902 WBN720897:WBN720902 WLJ720897:WLJ720902 WVF720897:WVF720902 B786433:B786438 IT786433:IT786438 SP786433:SP786438 ACL786433:ACL786438 AMH786433:AMH786438 AWD786433:AWD786438 BFZ786433:BFZ786438 BPV786433:BPV786438 BZR786433:BZR786438 CJN786433:CJN786438 CTJ786433:CTJ786438 DDF786433:DDF786438 DNB786433:DNB786438 DWX786433:DWX786438 EGT786433:EGT786438 EQP786433:EQP786438 FAL786433:FAL786438 FKH786433:FKH786438 FUD786433:FUD786438 GDZ786433:GDZ786438 GNV786433:GNV786438 GXR786433:GXR786438 HHN786433:HHN786438 HRJ786433:HRJ786438 IBF786433:IBF786438 ILB786433:ILB786438 IUX786433:IUX786438 JET786433:JET786438 JOP786433:JOP786438 JYL786433:JYL786438 KIH786433:KIH786438 KSD786433:KSD786438 LBZ786433:LBZ786438 LLV786433:LLV786438 LVR786433:LVR786438 MFN786433:MFN786438 MPJ786433:MPJ786438 MZF786433:MZF786438 NJB786433:NJB786438 NSX786433:NSX786438 OCT786433:OCT786438 OMP786433:OMP786438 OWL786433:OWL786438 PGH786433:PGH786438 PQD786433:PQD786438 PZZ786433:PZZ786438 QJV786433:QJV786438 QTR786433:QTR786438 RDN786433:RDN786438 RNJ786433:RNJ786438 RXF786433:RXF786438 SHB786433:SHB786438 SQX786433:SQX786438 TAT786433:TAT786438 TKP786433:TKP786438 TUL786433:TUL786438 UEH786433:UEH786438 UOD786433:UOD786438 UXZ786433:UXZ786438 VHV786433:VHV786438 VRR786433:VRR786438 WBN786433:WBN786438 WLJ786433:WLJ786438 WVF786433:WVF786438 B851969:B851974 IT851969:IT851974 SP851969:SP851974 ACL851969:ACL851974 AMH851969:AMH851974 AWD851969:AWD851974 BFZ851969:BFZ851974 BPV851969:BPV851974 BZR851969:BZR851974 CJN851969:CJN851974 CTJ851969:CTJ851974 DDF851969:DDF851974 DNB851969:DNB851974 DWX851969:DWX851974 EGT851969:EGT851974 EQP851969:EQP851974 FAL851969:FAL851974 FKH851969:FKH851974 FUD851969:FUD851974 GDZ851969:GDZ851974 GNV851969:GNV851974 GXR851969:GXR851974 HHN851969:HHN851974 HRJ851969:HRJ851974 IBF851969:IBF851974 ILB851969:ILB851974 IUX851969:IUX851974 JET851969:JET851974 JOP851969:JOP851974 JYL851969:JYL851974 KIH851969:KIH851974 KSD851969:KSD851974 LBZ851969:LBZ851974 LLV851969:LLV851974 LVR851969:LVR851974 MFN851969:MFN851974 MPJ851969:MPJ851974 MZF851969:MZF851974 NJB851969:NJB851974 NSX851969:NSX851974 OCT851969:OCT851974 OMP851969:OMP851974 OWL851969:OWL851974 PGH851969:PGH851974 PQD851969:PQD851974 PZZ851969:PZZ851974 QJV851969:QJV851974 QTR851969:QTR851974 RDN851969:RDN851974 RNJ851969:RNJ851974 RXF851969:RXF851974 SHB851969:SHB851974 SQX851969:SQX851974 TAT851969:TAT851974 TKP851969:TKP851974 TUL851969:TUL851974 UEH851969:UEH851974 UOD851969:UOD851974 UXZ851969:UXZ851974 VHV851969:VHV851974 VRR851969:VRR851974 WBN851969:WBN851974 WLJ851969:WLJ851974 WVF851969:WVF851974 B917505:B917510 IT917505:IT917510 SP917505:SP917510 ACL917505:ACL917510 AMH917505:AMH917510 AWD917505:AWD917510 BFZ917505:BFZ917510 BPV917505:BPV917510 BZR917505:BZR917510 CJN917505:CJN917510 CTJ917505:CTJ917510 DDF917505:DDF917510 DNB917505:DNB917510 DWX917505:DWX917510 EGT917505:EGT917510 EQP917505:EQP917510 FAL917505:FAL917510 FKH917505:FKH917510 FUD917505:FUD917510 GDZ917505:GDZ917510 GNV917505:GNV917510 GXR917505:GXR917510 HHN917505:HHN917510 HRJ917505:HRJ917510 IBF917505:IBF917510 ILB917505:ILB917510 IUX917505:IUX917510 JET917505:JET917510 JOP917505:JOP917510 JYL917505:JYL917510 KIH917505:KIH917510 KSD917505:KSD917510 LBZ917505:LBZ917510 LLV917505:LLV917510 LVR917505:LVR917510 MFN917505:MFN917510 MPJ917505:MPJ917510 MZF917505:MZF917510 NJB917505:NJB917510 NSX917505:NSX917510 OCT917505:OCT917510 OMP917505:OMP917510 OWL917505:OWL917510 PGH917505:PGH917510 PQD917505:PQD917510 PZZ917505:PZZ917510 QJV917505:QJV917510 QTR917505:QTR917510 RDN917505:RDN917510 RNJ917505:RNJ917510 RXF917505:RXF917510 SHB917505:SHB917510 SQX917505:SQX917510 TAT917505:TAT917510 TKP917505:TKP917510 TUL917505:TUL917510 UEH917505:UEH917510 UOD917505:UOD917510 UXZ917505:UXZ917510 VHV917505:VHV917510 VRR917505:VRR917510 WBN917505:WBN917510 WLJ917505:WLJ917510 WVF917505:WVF917510 B5:B9">
      <formula1>"A,F"</formula1>
    </dataValidation>
  </dataValidations>
  <printOptions horizontalCentered="1" verticalCentered="1"/>
  <pageMargins left="0" right="0" top="0" bottom="0" header="0" footer="0"/>
  <pageSetup paperSize="9" orientation="landscape" r:id="rId1"/>
  <headerFooter scaleWithDoc="0">
    <oddHeader>&amp;C&amp;G</oddHeader>
    <oddFooter>&amp;L&amp;"Open Sans,Normal"&amp;8© 2017 - Ligue Flying Disc&amp;R&amp;"Open Sans,Normal"&amp;8&amp;D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K25"/>
  <sheetViews>
    <sheetView view="pageBreakPreview" zoomScale="60" zoomScaleNormal="100" workbookViewId="0">
      <selection activeCell="I15" sqref="A1:XFD1048576"/>
    </sheetView>
  </sheetViews>
  <sheetFormatPr baseColWidth="10" defaultColWidth="11.6640625" defaultRowHeight="15"/>
  <cols>
    <col min="1" max="1" width="5.77734375" style="66" customWidth="1"/>
    <col min="2" max="2" width="10.77734375" style="66" customWidth="1"/>
    <col min="3" max="6" width="25.77734375" style="66" customWidth="1"/>
    <col min="7" max="7" width="11" style="66" customWidth="1"/>
    <col min="8" max="8" width="10.77734375" style="66" customWidth="1"/>
    <col min="9" max="10" width="25.77734375" style="66" customWidth="1"/>
    <col min="11" max="11" width="8.33203125" style="66" customWidth="1"/>
    <col min="12" max="16384" width="11.6640625" style="66"/>
  </cols>
  <sheetData>
    <row r="1" spans="1:11" s="65" customFormat="1" ht="180" customHeight="1">
      <c r="A1" s="9" t="s">
        <v>575</v>
      </c>
      <c r="B1" s="9"/>
      <c r="C1" s="9"/>
      <c r="D1" s="9"/>
      <c r="E1" s="9"/>
      <c r="F1" s="9"/>
      <c r="G1" s="9"/>
      <c r="H1" s="9"/>
      <c r="I1" s="9"/>
      <c r="J1" s="9"/>
      <c r="K1" s="64"/>
    </row>
    <row r="2" spans="1:11" ht="24" customHeight="1">
      <c r="C2" s="67"/>
      <c r="D2" s="67"/>
      <c r="G2" s="67"/>
      <c r="H2" s="67"/>
      <c r="I2" s="68" t="s">
        <v>0</v>
      </c>
      <c r="J2" s="68" t="s">
        <v>1</v>
      </c>
    </row>
    <row r="3" spans="1:11" ht="24" customHeight="1">
      <c r="A3" s="67"/>
      <c r="B3" s="67"/>
      <c r="C3" s="67"/>
      <c r="D3" s="67"/>
      <c r="E3" s="67"/>
      <c r="F3" s="67"/>
      <c r="G3" s="67"/>
      <c r="H3" s="67"/>
      <c r="I3" s="14" t="s">
        <v>567</v>
      </c>
      <c r="J3" s="69" t="e">
        <f>VLOOKUP(I3,'[1]club-ville'!B:C,2,FALSE)</f>
        <v>#N/A</v>
      </c>
    </row>
    <row r="4" spans="1:11" ht="24" customHeight="1">
      <c r="A4" s="67"/>
      <c r="B4" s="67"/>
      <c r="C4" s="67"/>
      <c r="D4" s="67"/>
      <c r="E4" s="67"/>
      <c r="F4" s="67"/>
      <c r="G4" s="67"/>
      <c r="H4" s="67"/>
      <c r="I4" s="15" t="s">
        <v>568</v>
      </c>
      <c r="J4" s="70" t="e">
        <f>VLOOKUP(I4,'[1]club-ville'!B:C,2,FALSE)</f>
        <v>#N/A</v>
      </c>
    </row>
    <row r="5" spans="1:11" ht="24" customHeight="1">
      <c r="A5" s="71"/>
      <c r="B5" s="71"/>
      <c r="C5" s="72" t="s">
        <v>535</v>
      </c>
      <c r="D5" s="72"/>
      <c r="E5" s="72" t="s">
        <v>536</v>
      </c>
      <c r="F5" s="72"/>
      <c r="I5" s="14" t="s">
        <v>569</v>
      </c>
      <c r="J5" s="69" t="e">
        <f>VLOOKUP(I5,'[1]club-ville'!B:C,2,FALSE)</f>
        <v>#N/A</v>
      </c>
    </row>
    <row r="6" spans="1:11" ht="24" customHeight="1">
      <c r="A6" s="73" t="s">
        <v>2</v>
      </c>
      <c r="B6" s="74" t="s">
        <v>3</v>
      </c>
      <c r="C6" s="75" t="s">
        <v>555</v>
      </c>
      <c r="D6" s="76"/>
      <c r="E6" s="76"/>
      <c r="F6" s="76"/>
      <c r="I6" s="15" t="s">
        <v>570</v>
      </c>
      <c r="J6" s="77" t="e">
        <f>VLOOKUP(I6,'[1]club-ville'!B:C,2,FALSE)</f>
        <v>#N/A</v>
      </c>
    </row>
    <row r="7" spans="1:11" ht="24" customHeight="1">
      <c r="A7" s="78"/>
      <c r="B7" s="79" t="s">
        <v>4</v>
      </c>
      <c r="C7" s="80" t="str">
        <f>I8</f>
        <v>Equipe 6</v>
      </c>
      <c r="D7" s="81" t="str">
        <f>I7</f>
        <v>Equipe 5</v>
      </c>
      <c r="E7" s="80" t="str">
        <f>I6</f>
        <v>Equipe 4</v>
      </c>
      <c r="F7" s="81" t="str">
        <f>I5</f>
        <v>Equipe 3</v>
      </c>
      <c r="I7" s="14" t="s">
        <v>571</v>
      </c>
      <c r="J7" s="69" t="e">
        <f>VLOOKUP(I7,'[1]club-ville'!B:C,2,FALSE)</f>
        <v>#N/A</v>
      </c>
    </row>
    <row r="8" spans="1:11" ht="24" customHeight="1">
      <c r="A8" s="78"/>
      <c r="B8" s="79"/>
      <c r="C8" s="82" t="str">
        <f>I4</f>
        <v>Equipe 2</v>
      </c>
      <c r="D8" s="83"/>
      <c r="E8" s="82" t="str">
        <f>I3</f>
        <v>Equipe 1</v>
      </c>
      <c r="F8" s="83"/>
      <c r="G8" s="84" t="s">
        <v>5</v>
      </c>
      <c r="H8" s="85"/>
      <c r="I8" s="86" t="s">
        <v>572</v>
      </c>
      <c r="J8" s="70" t="e">
        <f>VLOOKUP(I8,'[1]club-ville'!B:C,2,FALSE)</f>
        <v>#N/A</v>
      </c>
    </row>
    <row r="9" spans="1:11" ht="24" customHeight="1">
      <c r="A9" s="78"/>
      <c r="B9" s="79" t="s">
        <v>6</v>
      </c>
      <c r="C9" s="80" t="str">
        <f>I4</f>
        <v>Equipe 2</v>
      </c>
      <c r="D9" s="81" t="str">
        <f>I3</f>
        <v>Equipe 1</v>
      </c>
      <c r="E9" s="80" t="str">
        <f>I8</f>
        <v>Equipe 6</v>
      </c>
      <c r="F9" s="81" t="str">
        <f>I6</f>
        <v>Equipe 4</v>
      </c>
      <c r="I9" s="87"/>
      <c r="J9" s="87"/>
    </row>
    <row r="10" spans="1:11" ht="24" customHeight="1">
      <c r="A10" s="78"/>
      <c r="B10" s="79"/>
      <c r="C10" s="82" t="str">
        <f>I7</f>
        <v>Equipe 5</v>
      </c>
      <c r="D10" s="83"/>
      <c r="E10" s="82" t="str">
        <f>I5</f>
        <v>Equipe 3</v>
      </c>
      <c r="F10" s="83"/>
      <c r="G10" s="88" t="s">
        <v>5</v>
      </c>
      <c r="H10" s="85"/>
      <c r="I10" s="89" t="s">
        <v>576</v>
      </c>
      <c r="J10" s="90"/>
    </row>
    <row r="11" spans="1:11" ht="24" customHeight="1">
      <c r="A11" s="78"/>
      <c r="B11" s="79" t="s">
        <v>7</v>
      </c>
      <c r="C11" s="80" t="str">
        <f>I7</f>
        <v>Equipe 5</v>
      </c>
      <c r="D11" s="81" t="str">
        <f>I3</f>
        <v>Equipe 1</v>
      </c>
      <c r="E11" s="80" t="str">
        <f>I5</f>
        <v>Equipe 3</v>
      </c>
      <c r="F11" s="81" t="str">
        <f>I4</f>
        <v>Equipe 2</v>
      </c>
      <c r="G11" s="85"/>
      <c r="I11" s="91"/>
      <c r="J11" s="92"/>
    </row>
    <row r="12" spans="1:11" ht="24" customHeight="1">
      <c r="A12" s="78"/>
      <c r="B12" s="79"/>
      <c r="C12" s="82" t="str">
        <f>I8</f>
        <v>Equipe 6</v>
      </c>
      <c r="D12" s="83"/>
      <c r="E12" s="82" t="str">
        <f>I6</f>
        <v>Equipe 4</v>
      </c>
      <c r="F12" s="83"/>
      <c r="G12" s="88" t="s">
        <v>5</v>
      </c>
      <c r="H12" s="85"/>
      <c r="I12" s="91"/>
      <c r="J12" s="92"/>
    </row>
    <row r="13" spans="1:11" ht="24" customHeight="1">
      <c r="A13" s="78"/>
      <c r="B13" s="79" t="s">
        <v>8</v>
      </c>
      <c r="C13" s="80" t="str">
        <f>I8</f>
        <v>Equipe 6</v>
      </c>
      <c r="D13" s="81" t="str">
        <f>I5</f>
        <v>Equipe 3</v>
      </c>
      <c r="E13" s="80" t="str">
        <f>I7</f>
        <v>Equipe 5</v>
      </c>
      <c r="F13" s="81" t="str">
        <f>I6</f>
        <v>Equipe 4</v>
      </c>
      <c r="I13" s="93"/>
      <c r="J13" s="94"/>
    </row>
    <row r="14" spans="1:11" ht="24" customHeight="1">
      <c r="A14" s="95"/>
      <c r="B14" s="79"/>
      <c r="C14" s="82" t="str">
        <f>I4</f>
        <v>Equipe 2</v>
      </c>
      <c r="D14" s="83"/>
      <c r="E14" s="82" t="str">
        <f>I3</f>
        <v>Equipe 1</v>
      </c>
      <c r="F14" s="83"/>
      <c r="G14" s="88" t="s">
        <v>5</v>
      </c>
      <c r="H14" s="85"/>
      <c r="I14" s="96"/>
      <c r="J14" s="96"/>
    </row>
    <row r="15" spans="1:11" ht="24" customHeight="1">
      <c r="A15" s="97"/>
      <c r="B15" s="98"/>
      <c r="C15" s="99"/>
      <c r="D15" s="99"/>
      <c r="E15" s="99"/>
      <c r="F15" s="99"/>
      <c r="G15" s="100"/>
      <c r="H15" s="85"/>
      <c r="I15" s="42" t="s">
        <v>577</v>
      </c>
      <c r="J15" s="43"/>
    </row>
    <row r="16" spans="1:11" ht="24" customHeight="1">
      <c r="A16" s="101"/>
      <c r="B16" s="102"/>
      <c r="C16" s="103"/>
      <c r="D16" s="103"/>
      <c r="E16" s="103"/>
      <c r="F16" s="103"/>
      <c r="H16" s="85"/>
      <c r="I16" s="48" t="s">
        <v>578</v>
      </c>
      <c r="J16" s="49"/>
    </row>
    <row r="17" spans="1:10" ht="24" customHeight="1">
      <c r="A17" s="104" t="s">
        <v>9</v>
      </c>
      <c r="B17" s="105" t="s">
        <v>10</v>
      </c>
      <c r="C17" s="80" t="str">
        <f>I6</f>
        <v>Equipe 4</v>
      </c>
      <c r="D17" s="81" t="str">
        <f>I3</f>
        <v>Equipe 1</v>
      </c>
      <c r="E17" s="80" t="str">
        <f>I8</f>
        <v>Equipe 6</v>
      </c>
      <c r="F17" s="81" t="str">
        <f>I4</f>
        <v>Equipe 2</v>
      </c>
      <c r="H17" s="85"/>
      <c r="I17" s="87"/>
      <c r="J17" s="87"/>
    </row>
    <row r="18" spans="1:10" ht="24" customHeight="1">
      <c r="A18" s="104"/>
      <c r="B18" s="105"/>
      <c r="C18" s="82" t="str">
        <f>I7</f>
        <v>Equipe 5</v>
      </c>
      <c r="D18" s="83"/>
      <c r="E18" s="82" t="str">
        <f>I5</f>
        <v>Equipe 3</v>
      </c>
      <c r="F18" s="83"/>
      <c r="G18" s="88" t="s">
        <v>5</v>
      </c>
      <c r="H18" s="85"/>
      <c r="I18" s="106" t="s">
        <v>580</v>
      </c>
      <c r="J18" s="107"/>
    </row>
    <row r="19" spans="1:10" ht="24" customHeight="1">
      <c r="A19" s="104"/>
      <c r="B19" s="105" t="s">
        <v>4</v>
      </c>
      <c r="C19" s="80" t="str">
        <f>I5</f>
        <v>Equipe 3</v>
      </c>
      <c r="D19" s="81" t="str">
        <f>I3</f>
        <v>Equipe 1</v>
      </c>
      <c r="E19" s="108"/>
      <c r="F19" s="109"/>
      <c r="H19" s="85"/>
      <c r="I19" s="110"/>
      <c r="J19" s="111"/>
    </row>
    <row r="20" spans="1:10" ht="24" customHeight="1">
      <c r="A20" s="104"/>
      <c r="B20" s="105"/>
      <c r="C20" s="82" t="str">
        <f>I4</f>
        <v>Equipe 2</v>
      </c>
      <c r="D20" s="83"/>
      <c r="E20" s="112"/>
      <c r="F20" s="113"/>
      <c r="G20" s="88" t="s">
        <v>5</v>
      </c>
      <c r="H20" s="85"/>
      <c r="I20" s="110"/>
      <c r="J20" s="111"/>
    </row>
    <row r="21" spans="1:10" ht="24" customHeight="1">
      <c r="A21" s="104"/>
      <c r="B21" s="105" t="s">
        <v>6</v>
      </c>
      <c r="C21" s="80" t="str">
        <f>I6</f>
        <v>Equipe 4</v>
      </c>
      <c r="D21" s="81" t="str">
        <f>I4</f>
        <v>Equipe 2</v>
      </c>
      <c r="E21" s="80" t="str">
        <f>I7</f>
        <v>Equipe 5</v>
      </c>
      <c r="F21" s="81" t="str">
        <f>I5</f>
        <v>Equipe 3</v>
      </c>
      <c r="G21" s="85"/>
      <c r="H21" s="85"/>
      <c r="I21" s="110"/>
      <c r="J21" s="111"/>
    </row>
    <row r="22" spans="1:10" ht="24" customHeight="1">
      <c r="A22" s="104"/>
      <c r="B22" s="105"/>
      <c r="C22" s="82" t="str">
        <f>I8</f>
        <v>Equipe 6</v>
      </c>
      <c r="D22" s="83"/>
      <c r="E22" s="82" t="str">
        <f>I3</f>
        <v>Equipe 1</v>
      </c>
      <c r="F22" s="83"/>
      <c r="G22" s="88" t="s">
        <v>5</v>
      </c>
      <c r="H22" s="85"/>
      <c r="I22" s="110"/>
      <c r="J22" s="111"/>
    </row>
    <row r="23" spans="1:10" ht="24" customHeight="1">
      <c r="A23" s="104"/>
      <c r="B23" s="114" t="s">
        <v>7</v>
      </c>
      <c r="C23" s="80" t="str">
        <f>I8</f>
        <v>Equipe 6</v>
      </c>
      <c r="D23" s="81" t="str">
        <f>I3</f>
        <v>Equipe 1</v>
      </c>
      <c r="E23" s="80" t="str">
        <f>I7</f>
        <v>Equipe 5</v>
      </c>
      <c r="F23" s="81" t="str">
        <f>I4</f>
        <v>Equipe 2</v>
      </c>
      <c r="H23" s="103"/>
      <c r="I23" s="110"/>
      <c r="J23" s="111"/>
    </row>
    <row r="24" spans="1:10" ht="24" customHeight="1">
      <c r="A24" s="104"/>
      <c r="B24" s="115"/>
      <c r="C24" s="82" t="str">
        <f>I6</f>
        <v>Equipe 4</v>
      </c>
      <c r="D24" s="83"/>
      <c r="E24" s="82" t="str">
        <f>I5</f>
        <v>Equipe 3</v>
      </c>
      <c r="F24" s="83"/>
      <c r="G24" s="88" t="s">
        <v>5</v>
      </c>
      <c r="H24" s="103"/>
      <c r="I24" s="110"/>
      <c r="J24" s="111"/>
    </row>
    <row r="25" spans="1:10" ht="24" customHeight="1">
      <c r="A25" s="104"/>
      <c r="B25" s="116" t="s">
        <v>11</v>
      </c>
      <c r="C25" s="117" t="s">
        <v>12</v>
      </c>
      <c r="D25" s="118"/>
      <c r="E25" s="118"/>
      <c r="F25" s="119"/>
      <c r="H25" s="85"/>
      <c r="I25" s="120"/>
      <c r="J25" s="121"/>
    </row>
  </sheetData>
  <mergeCells count="35">
    <mergeCell ref="I15:J15"/>
    <mergeCell ref="A17:A25"/>
    <mergeCell ref="B17:B18"/>
    <mergeCell ref="I16:J16"/>
    <mergeCell ref="C18:D18"/>
    <mergeCell ref="E18:F18"/>
    <mergeCell ref="B19:B20"/>
    <mergeCell ref="E19:F20"/>
    <mergeCell ref="C20:D20"/>
    <mergeCell ref="C25:F25"/>
    <mergeCell ref="I18:J25"/>
    <mergeCell ref="B21:B22"/>
    <mergeCell ref="C22:D22"/>
    <mergeCell ref="A1:J1"/>
    <mergeCell ref="C5:D5"/>
    <mergeCell ref="E5:F5"/>
    <mergeCell ref="A6:A14"/>
    <mergeCell ref="C6:F6"/>
    <mergeCell ref="B7:B8"/>
    <mergeCell ref="C8:D8"/>
    <mergeCell ref="E8:F8"/>
    <mergeCell ref="B9:B10"/>
    <mergeCell ref="C10:D10"/>
    <mergeCell ref="E10:F10"/>
    <mergeCell ref="B11:B12"/>
    <mergeCell ref="I10:J13"/>
    <mergeCell ref="C14:D14"/>
    <mergeCell ref="E14:F14"/>
    <mergeCell ref="C12:D12"/>
    <mergeCell ref="E12:F12"/>
    <mergeCell ref="B13:B14"/>
    <mergeCell ref="E22:F22"/>
    <mergeCell ref="B23:B24"/>
    <mergeCell ref="C24:D24"/>
    <mergeCell ref="E24:F24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71" fitToWidth="0" fitToHeight="0" orientation="landscape" r:id="rId1"/>
  <headerFooter alignWithMargins="0">
    <oddHeader>&amp;R&amp;G</oddHeader>
    <oddFooter>&amp;C&amp;8© 2017 - Fédération Flying Disc France&amp;R&amp;"Calibri,Normal"&amp;D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A1:P19"/>
  <sheetViews>
    <sheetView view="pageBreakPreview" zoomScaleNormal="80" zoomScaleSheetLayoutView="100" workbookViewId="0">
      <selection activeCell="G23" sqref="G23"/>
    </sheetView>
  </sheetViews>
  <sheetFormatPr baseColWidth="10" defaultRowHeight="15" outlineLevelRow="1"/>
  <cols>
    <col min="1" max="1" width="16.77734375" style="205" customWidth="1"/>
    <col min="2" max="14" width="8.77734375" style="185" customWidth="1"/>
    <col min="15" max="15" width="2.33203125" style="184" bestFit="1" customWidth="1"/>
    <col min="16" max="16" width="2.33203125" style="185" bestFit="1" customWidth="1"/>
    <col min="17" max="254" width="11.5546875" style="185"/>
    <col min="255" max="255" width="18.33203125" style="185" bestFit="1" customWidth="1"/>
    <col min="256" max="256" width="7.109375" style="185" bestFit="1" customWidth="1"/>
    <col min="257" max="269" width="8.6640625" style="185" customWidth="1"/>
    <col min="270" max="271" width="4.33203125" style="185" customWidth="1"/>
    <col min="272" max="510" width="11.5546875" style="185"/>
    <col min="511" max="511" width="18.33203125" style="185" bestFit="1" customWidth="1"/>
    <col min="512" max="512" width="7.109375" style="185" bestFit="1" customWidth="1"/>
    <col min="513" max="525" width="8.6640625" style="185" customWidth="1"/>
    <col min="526" max="527" width="4.33203125" style="185" customWidth="1"/>
    <col min="528" max="766" width="11.5546875" style="185"/>
    <col min="767" max="767" width="18.33203125" style="185" bestFit="1" customWidth="1"/>
    <col min="768" max="768" width="7.109375" style="185" bestFit="1" customWidth="1"/>
    <col min="769" max="781" width="8.6640625" style="185" customWidth="1"/>
    <col min="782" max="783" width="4.33203125" style="185" customWidth="1"/>
    <col min="784" max="1022" width="11.5546875" style="185"/>
    <col min="1023" max="1023" width="18.33203125" style="185" bestFit="1" customWidth="1"/>
    <col min="1024" max="1024" width="7.109375" style="185" bestFit="1" customWidth="1"/>
    <col min="1025" max="1037" width="8.6640625" style="185" customWidth="1"/>
    <col min="1038" max="1039" width="4.33203125" style="185" customWidth="1"/>
    <col min="1040" max="1278" width="11.5546875" style="185"/>
    <col min="1279" max="1279" width="18.33203125" style="185" bestFit="1" customWidth="1"/>
    <col min="1280" max="1280" width="7.109375" style="185" bestFit="1" customWidth="1"/>
    <col min="1281" max="1293" width="8.6640625" style="185" customWidth="1"/>
    <col min="1294" max="1295" width="4.33203125" style="185" customWidth="1"/>
    <col min="1296" max="1534" width="11.5546875" style="185"/>
    <col min="1535" max="1535" width="18.33203125" style="185" bestFit="1" customWidth="1"/>
    <col min="1536" max="1536" width="7.109375" style="185" bestFit="1" customWidth="1"/>
    <col min="1537" max="1549" width="8.6640625" style="185" customWidth="1"/>
    <col min="1550" max="1551" width="4.33203125" style="185" customWidth="1"/>
    <col min="1552" max="1790" width="11.5546875" style="185"/>
    <col min="1791" max="1791" width="18.33203125" style="185" bestFit="1" customWidth="1"/>
    <col min="1792" max="1792" width="7.109375" style="185" bestFit="1" customWidth="1"/>
    <col min="1793" max="1805" width="8.6640625" style="185" customWidth="1"/>
    <col min="1806" max="1807" width="4.33203125" style="185" customWidth="1"/>
    <col min="1808" max="2046" width="11.5546875" style="185"/>
    <col min="2047" max="2047" width="18.33203125" style="185" bestFit="1" customWidth="1"/>
    <col min="2048" max="2048" width="7.109375" style="185" bestFit="1" customWidth="1"/>
    <col min="2049" max="2061" width="8.6640625" style="185" customWidth="1"/>
    <col min="2062" max="2063" width="4.33203125" style="185" customWidth="1"/>
    <col min="2064" max="2302" width="11.5546875" style="185"/>
    <col min="2303" max="2303" width="18.33203125" style="185" bestFit="1" customWidth="1"/>
    <col min="2304" max="2304" width="7.109375" style="185" bestFit="1" customWidth="1"/>
    <col min="2305" max="2317" width="8.6640625" style="185" customWidth="1"/>
    <col min="2318" max="2319" width="4.33203125" style="185" customWidth="1"/>
    <col min="2320" max="2558" width="11.5546875" style="185"/>
    <col min="2559" max="2559" width="18.33203125" style="185" bestFit="1" customWidth="1"/>
    <col min="2560" max="2560" width="7.109375" style="185" bestFit="1" customWidth="1"/>
    <col min="2561" max="2573" width="8.6640625" style="185" customWidth="1"/>
    <col min="2574" max="2575" width="4.33203125" style="185" customWidth="1"/>
    <col min="2576" max="2814" width="11.5546875" style="185"/>
    <col min="2815" max="2815" width="18.33203125" style="185" bestFit="1" customWidth="1"/>
    <col min="2816" max="2816" width="7.109375" style="185" bestFit="1" customWidth="1"/>
    <col min="2817" max="2829" width="8.6640625" style="185" customWidth="1"/>
    <col min="2830" max="2831" width="4.33203125" style="185" customWidth="1"/>
    <col min="2832" max="3070" width="11.5546875" style="185"/>
    <col min="3071" max="3071" width="18.33203125" style="185" bestFit="1" customWidth="1"/>
    <col min="3072" max="3072" width="7.109375" style="185" bestFit="1" customWidth="1"/>
    <col min="3073" max="3085" width="8.6640625" style="185" customWidth="1"/>
    <col min="3086" max="3087" width="4.33203125" style="185" customWidth="1"/>
    <col min="3088" max="3326" width="11.5546875" style="185"/>
    <col min="3327" max="3327" width="18.33203125" style="185" bestFit="1" customWidth="1"/>
    <col min="3328" max="3328" width="7.109375" style="185" bestFit="1" customWidth="1"/>
    <col min="3329" max="3341" width="8.6640625" style="185" customWidth="1"/>
    <col min="3342" max="3343" width="4.33203125" style="185" customWidth="1"/>
    <col min="3344" max="3582" width="11.5546875" style="185"/>
    <col min="3583" max="3583" width="18.33203125" style="185" bestFit="1" customWidth="1"/>
    <col min="3584" max="3584" width="7.109375" style="185" bestFit="1" customWidth="1"/>
    <col min="3585" max="3597" width="8.6640625" style="185" customWidth="1"/>
    <col min="3598" max="3599" width="4.33203125" style="185" customWidth="1"/>
    <col min="3600" max="3838" width="11.5546875" style="185"/>
    <col min="3839" max="3839" width="18.33203125" style="185" bestFit="1" customWidth="1"/>
    <col min="3840" max="3840" width="7.109375" style="185" bestFit="1" customWidth="1"/>
    <col min="3841" max="3853" width="8.6640625" style="185" customWidth="1"/>
    <col min="3854" max="3855" width="4.33203125" style="185" customWidth="1"/>
    <col min="3856" max="4094" width="11.5546875" style="185"/>
    <col min="4095" max="4095" width="18.33203125" style="185" bestFit="1" customWidth="1"/>
    <col min="4096" max="4096" width="7.109375" style="185" bestFit="1" customWidth="1"/>
    <col min="4097" max="4109" width="8.6640625" style="185" customWidth="1"/>
    <col min="4110" max="4111" width="4.33203125" style="185" customWidth="1"/>
    <col min="4112" max="4350" width="11.5546875" style="185"/>
    <col min="4351" max="4351" width="18.33203125" style="185" bestFit="1" customWidth="1"/>
    <col min="4352" max="4352" width="7.109375" style="185" bestFit="1" customWidth="1"/>
    <col min="4353" max="4365" width="8.6640625" style="185" customWidth="1"/>
    <col min="4366" max="4367" width="4.33203125" style="185" customWidth="1"/>
    <col min="4368" max="4606" width="11.5546875" style="185"/>
    <col min="4607" max="4607" width="18.33203125" style="185" bestFit="1" customWidth="1"/>
    <col min="4608" max="4608" width="7.109375" style="185" bestFit="1" customWidth="1"/>
    <col min="4609" max="4621" width="8.6640625" style="185" customWidth="1"/>
    <col min="4622" max="4623" width="4.33203125" style="185" customWidth="1"/>
    <col min="4624" max="4862" width="11.5546875" style="185"/>
    <col min="4863" max="4863" width="18.33203125" style="185" bestFit="1" customWidth="1"/>
    <col min="4864" max="4864" width="7.109375" style="185" bestFit="1" customWidth="1"/>
    <col min="4865" max="4877" width="8.6640625" style="185" customWidth="1"/>
    <col min="4878" max="4879" width="4.33203125" style="185" customWidth="1"/>
    <col min="4880" max="5118" width="11.5546875" style="185"/>
    <col min="5119" max="5119" width="18.33203125" style="185" bestFit="1" customWidth="1"/>
    <col min="5120" max="5120" width="7.109375" style="185" bestFit="1" customWidth="1"/>
    <col min="5121" max="5133" width="8.6640625" style="185" customWidth="1"/>
    <col min="5134" max="5135" width="4.33203125" style="185" customWidth="1"/>
    <col min="5136" max="5374" width="11.5546875" style="185"/>
    <col min="5375" max="5375" width="18.33203125" style="185" bestFit="1" customWidth="1"/>
    <col min="5376" max="5376" width="7.109375" style="185" bestFit="1" customWidth="1"/>
    <col min="5377" max="5389" width="8.6640625" style="185" customWidth="1"/>
    <col min="5390" max="5391" width="4.33203125" style="185" customWidth="1"/>
    <col min="5392" max="5630" width="11.5546875" style="185"/>
    <col min="5631" max="5631" width="18.33203125" style="185" bestFit="1" customWidth="1"/>
    <col min="5632" max="5632" width="7.109375" style="185" bestFit="1" customWidth="1"/>
    <col min="5633" max="5645" width="8.6640625" style="185" customWidth="1"/>
    <col min="5646" max="5647" width="4.33203125" style="185" customWidth="1"/>
    <col min="5648" max="5886" width="11.5546875" style="185"/>
    <col min="5887" max="5887" width="18.33203125" style="185" bestFit="1" customWidth="1"/>
    <col min="5888" max="5888" width="7.109375" style="185" bestFit="1" customWidth="1"/>
    <col min="5889" max="5901" width="8.6640625" style="185" customWidth="1"/>
    <col min="5902" max="5903" width="4.33203125" style="185" customWidth="1"/>
    <col min="5904" max="6142" width="11.5546875" style="185"/>
    <col min="6143" max="6143" width="18.33203125" style="185" bestFit="1" customWidth="1"/>
    <col min="6144" max="6144" width="7.109375" style="185" bestFit="1" customWidth="1"/>
    <col min="6145" max="6157" width="8.6640625" style="185" customWidth="1"/>
    <col min="6158" max="6159" width="4.33203125" style="185" customWidth="1"/>
    <col min="6160" max="6398" width="11.5546875" style="185"/>
    <col min="6399" max="6399" width="18.33203125" style="185" bestFit="1" customWidth="1"/>
    <col min="6400" max="6400" width="7.109375" style="185" bestFit="1" customWidth="1"/>
    <col min="6401" max="6413" width="8.6640625" style="185" customWidth="1"/>
    <col min="6414" max="6415" width="4.33203125" style="185" customWidth="1"/>
    <col min="6416" max="6654" width="11.5546875" style="185"/>
    <col min="6655" max="6655" width="18.33203125" style="185" bestFit="1" customWidth="1"/>
    <col min="6656" max="6656" width="7.109375" style="185" bestFit="1" customWidth="1"/>
    <col min="6657" max="6669" width="8.6640625" style="185" customWidth="1"/>
    <col min="6670" max="6671" width="4.33203125" style="185" customWidth="1"/>
    <col min="6672" max="6910" width="11.5546875" style="185"/>
    <col min="6911" max="6911" width="18.33203125" style="185" bestFit="1" customWidth="1"/>
    <col min="6912" max="6912" width="7.109375" style="185" bestFit="1" customWidth="1"/>
    <col min="6913" max="6925" width="8.6640625" style="185" customWidth="1"/>
    <col min="6926" max="6927" width="4.33203125" style="185" customWidth="1"/>
    <col min="6928" max="7166" width="11.5546875" style="185"/>
    <col min="7167" max="7167" width="18.33203125" style="185" bestFit="1" customWidth="1"/>
    <col min="7168" max="7168" width="7.109375" style="185" bestFit="1" customWidth="1"/>
    <col min="7169" max="7181" width="8.6640625" style="185" customWidth="1"/>
    <col min="7182" max="7183" width="4.33203125" style="185" customWidth="1"/>
    <col min="7184" max="7422" width="11.5546875" style="185"/>
    <col min="7423" max="7423" width="18.33203125" style="185" bestFit="1" customWidth="1"/>
    <col min="7424" max="7424" width="7.109375" style="185" bestFit="1" customWidth="1"/>
    <col min="7425" max="7437" width="8.6640625" style="185" customWidth="1"/>
    <col min="7438" max="7439" width="4.33203125" style="185" customWidth="1"/>
    <col min="7440" max="7678" width="11.5546875" style="185"/>
    <col min="7679" max="7679" width="18.33203125" style="185" bestFit="1" customWidth="1"/>
    <col min="7680" max="7680" width="7.109375" style="185" bestFit="1" customWidth="1"/>
    <col min="7681" max="7693" width="8.6640625" style="185" customWidth="1"/>
    <col min="7694" max="7695" width="4.33203125" style="185" customWidth="1"/>
    <col min="7696" max="7934" width="11.5546875" style="185"/>
    <col min="7935" max="7935" width="18.33203125" style="185" bestFit="1" customWidth="1"/>
    <col min="7936" max="7936" width="7.109375" style="185" bestFit="1" customWidth="1"/>
    <col min="7937" max="7949" width="8.6640625" style="185" customWidth="1"/>
    <col min="7950" max="7951" width="4.33203125" style="185" customWidth="1"/>
    <col min="7952" max="8190" width="11.5546875" style="185"/>
    <col min="8191" max="8191" width="18.33203125" style="185" bestFit="1" customWidth="1"/>
    <col min="8192" max="8192" width="7.109375" style="185" bestFit="1" customWidth="1"/>
    <col min="8193" max="8205" width="8.6640625" style="185" customWidth="1"/>
    <col min="8206" max="8207" width="4.33203125" style="185" customWidth="1"/>
    <col min="8208" max="8446" width="11.5546875" style="185"/>
    <col min="8447" max="8447" width="18.33203125" style="185" bestFit="1" customWidth="1"/>
    <col min="8448" max="8448" width="7.109375" style="185" bestFit="1" customWidth="1"/>
    <col min="8449" max="8461" width="8.6640625" style="185" customWidth="1"/>
    <col min="8462" max="8463" width="4.33203125" style="185" customWidth="1"/>
    <col min="8464" max="8702" width="11.5546875" style="185"/>
    <col min="8703" max="8703" width="18.33203125" style="185" bestFit="1" customWidth="1"/>
    <col min="8704" max="8704" width="7.109375" style="185" bestFit="1" customWidth="1"/>
    <col min="8705" max="8717" width="8.6640625" style="185" customWidth="1"/>
    <col min="8718" max="8719" width="4.33203125" style="185" customWidth="1"/>
    <col min="8720" max="8958" width="11.5546875" style="185"/>
    <col min="8959" max="8959" width="18.33203125" style="185" bestFit="1" customWidth="1"/>
    <col min="8960" max="8960" width="7.109375" style="185" bestFit="1" customWidth="1"/>
    <col min="8961" max="8973" width="8.6640625" style="185" customWidth="1"/>
    <col min="8974" max="8975" width="4.33203125" style="185" customWidth="1"/>
    <col min="8976" max="9214" width="11.5546875" style="185"/>
    <col min="9215" max="9215" width="18.33203125" style="185" bestFit="1" customWidth="1"/>
    <col min="9216" max="9216" width="7.109375" style="185" bestFit="1" customWidth="1"/>
    <col min="9217" max="9229" width="8.6640625" style="185" customWidth="1"/>
    <col min="9230" max="9231" width="4.33203125" style="185" customWidth="1"/>
    <col min="9232" max="9470" width="11.5546875" style="185"/>
    <col min="9471" max="9471" width="18.33203125" style="185" bestFit="1" customWidth="1"/>
    <col min="9472" max="9472" width="7.109375" style="185" bestFit="1" customWidth="1"/>
    <col min="9473" max="9485" width="8.6640625" style="185" customWidth="1"/>
    <col min="9486" max="9487" width="4.33203125" style="185" customWidth="1"/>
    <col min="9488" max="9726" width="11.5546875" style="185"/>
    <col min="9727" max="9727" width="18.33203125" style="185" bestFit="1" customWidth="1"/>
    <col min="9728" max="9728" width="7.109375" style="185" bestFit="1" customWidth="1"/>
    <col min="9729" max="9741" width="8.6640625" style="185" customWidth="1"/>
    <col min="9742" max="9743" width="4.33203125" style="185" customWidth="1"/>
    <col min="9744" max="9982" width="11.5546875" style="185"/>
    <col min="9983" max="9983" width="18.33203125" style="185" bestFit="1" customWidth="1"/>
    <col min="9984" max="9984" width="7.109375" style="185" bestFit="1" customWidth="1"/>
    <col min="9985" max="9997" width="8.6640625" style="185" customWidth="1"/>
    <col min="9998" max="9999" width="4.33203125" style="185" customWidth="1"/>
    <col min="10000" max="10238" width="11.5546875" style="185"/>
    <col min="10239" max="10239" width="18.33203125" style="185" bestFit="1" customWidth="1"/>
    <col min="10240" max="10240" width="7.109375" style="185" bestFit="1" customWidth="1"/>
    <col min="10241" max="10253" width="8.6640625" style="185" customWidth="1"/>
    <col min="10254" max="10255" width="4.33203125" style="185" customWidth="1"/>
    <col min="10256" max="10494" width="11.5546875" style="185"/>
    <col min="10495" max="10495" width="18.33203125" style="185" bestFit="1" customWidth="1"/>
    <col min="10496" max="10496" width="7.109375" style="185" bestFit="1" customWidth="1"/>
    <col min="10497" max="10509" width="8.6640625" style="185" customWidth="1"/>
    <col min="10510" max="10511" width="4.33203125" style="185" customWidth="1"/>
    <col min="10512" max="10750" width="11.5546875" style="185"/>
    <col min="10751" max="10751" width="18.33203125" style="185" bestFit="1" customWidth="1"/>
    <col min="10752" max="10752" width="7.109375" style="185" bestFit="1" customWidth="1"/>
    <col min="10753" max="10765" width="8.6640625" style="185" customWidth="1"/>
    <col min="10766" max="10767" width="4.33203125" style="185" customWidth="1"/>
    <col min="10768" max="11006" width="11.5546875" style="185"/>
    <col min="11007" max="11007" width="18.33203125" style="185" bestFit="1" customWidth="1"/>
    <col min="11008" max="11008" width="7.109375" style="185" bestFit="1" customWidth="1"/>
    <col min="11009" max="11021" width="8.6640625" style="185" customWidth="1"/>
    <col min="11022" max="11023" width="4.33203125" style="185" customWidth="1"/>
    <col min="11024" max="11262" width="11.5546875" style="185"/>
    <col min="11263" max="11263" width="18.33203125" style="185" bestFit="1" customWidth="1"/>
    <col min="11264" max="11264" width="7.109375" style="185" bestFit="1" customWidth="1"/>
    <col min="11265" max="11277" width="8.6640625" style="185" customWidth="1"/>
    <col min="11278" max="11279" width="4.33203125" style="185" customWidth="1"/>
    <col min="11280" max="11518" width="11.5546875" style="185"/>
    <col min="11519" max="11519" width="18.33203125" style="185" bestFit="1" customWidth="1"/>
    <col min="11520" max="11520" width="7.109375" style="185" bestFit="1" customWidth="1"/>
    <col min="11521" max="11533" width="8.6640625" style="185" customWidth="1"/>
    <col min="11534" max="11535" width="4.33203125" style="185" customWidth="1"/>
    <col min="11536" max="11774" width="11.5546875" style="185"/>
    <col min="11775" max="11775" width="18.33203125" style="185" bestFit="1" customWidth="1"/>
    <col min="11776" max="11776" width="7.109375" style="185" bestFit="1" customWidth="1"/>
    <col min="11777" max="11789" width="8.6640625" style="185" customWidth="1"/>
    <col min="11790" max="11791" width="4.33203125" style="185" customWidth="1"/>
    <col min="11792" max="12030" width="11.5546875" style="185"/>
    <col min="12031" max="12031" width="18.33203125" style="185" bestFit="1" customWidth="1"/>
    <col min="12032" max="12032" width="7.109375" style="185" bestFit="1" customWidth="1"/>
    <col min="12033" max="12045" width="8.6640625" style="185" customWidth="1"/>
    <col min="12046" max="12047" width="4.33203125" style="185" customWidth="1"/>
    <col min="12048" max="12286" width="11.5546875" style="185"/>
    <col min="12287" max="12287" width="18.33203125" style="185" bestFit="1" customWidth="1"/>
    <col min="12288" max="12288" width="7.109375" style="185" bestFit="1" customWidth="1"/>
    <col min="12289" max="12301" width="8.6640625" style="185" customWidth="1"/>
    <col min="12302" max="12303" width="4.33203125" style="185" customWidth="1"/>
    <col min="12304" max="12542" width="11.5546875" style="185"/>
    <col min="12543" max="12543" width="18.33203125" style="185" bestFit="1" customWidth="1"/>
    <col min="12544" max="12544" width="7.109375" style="185" bestFit="1" customWidth="1"/>
    <col min="12545" max="12557" width="8.6640625" style="185" customWidth="1"/>
    <col min="12558" max="12559" width="4.33203125" style="185" customWidth="1"/>
    <col min="12560" max="12798" width="11.5546875" style="185"/>
    <col min="12799" max="12799" width="18.33203125" style="185" bestFit="1" customWidth="1"/>
    <col min="12800" max="12800" width="7.109375" style="185" bestFit="1" customWidth="1"/>
    <col min="12801" max="12813" width="8.6640625" style="185" customWidth="1"/>
    <col min="12814" max="12815" width="4.33203125" style="185" customWidth="1"/>
    <col min="12816" max="13054" width="11.5546875" style="185"/>
    <col min="13055" max="13055" width="18.33203125" style="185" bestFit="1" customWidth="1"/>
    <col min="13056" max="13056" width="7.109375" style="185" bestFit="1" customWidth="1"/>
    <col min="13057" max="13069" width="8.6640625" style="185" customWidth="1"/>
    <col min="13070" max="13071" width="4.33203125" style="185" customWidth="1"/>
    <col min="13072" max="13310" width="11.5546875" style="185"/>
    <col min="13311" max="13311" width="18.33203125" style="185" bestFit="1" customWidth="1"/>
    <col min="13312" max="13312" width="7.109375" style="185" bestFit="1" customWidth="1"/>
    <col min="13313" max="13325" width="8.6640625" style="185" customWidth="1"/>
    <col min="13326" max="13327" width="4.33203125" style="185" customWidth="1"/>
    <col min="13328" max="13566" width="11.5546875" style="185"/>
    <col min="13567" max="13567" width="18.33203125" style="185" bestFit="1" customWidth="1"/>
    <col min="13568" max="13568" width="7.109375" style="185" bestFit="1" customWidth="1"/>
    <col min="13569" max="13581" width="8.6640625" style="185" customWidth="1"/>
    <col min="13582" max="13583" width="4.33203125" style="185" customWidth="1"/>
    <col min="13584" max="13822" width="11.5546875" style="185"/>
    <col min="13823" max="13823" width="18.33203125" style="185" bestFit="1" customWidth="1"/>
    <col min="13824" max="13824" width="7.109375" style="185" bestFit="1" customWidth="1"/>
    <col min="13825" max="13837" width="8.6640625" style="185" customWidth="1"/>
    <col min="13838" max="13839" width="4.33203125" style="185" customWidth="1"/>
    <col min="13840" max="14078" width="11.5546875" style="185"/>
    <col min="14079" max="14079" width="18.33203125" style="185" bestFit="1" customWidth="1"/>
    <col min="14080" max="14080" width="7.109375" style="185" bestFit="1" customWidth="1"/>
    <col min="14081" max="14093" width="8.6640625" style="185" customWidth="1"/>
    <col min="14094" max="14095" width="4.33203125" style="185" customWidth="1"/>
    <col min="14096" max="14334" width="11.5546875" style="185"/>
    <col min="14335" max="14335" width="18.33203125" style="185" bestFit="1" customWidth="1"/>
    <col min="14336" max="14336" width="7.109375" style="185" bestFit="1" customWidth="1"/>
    <col min="14337" max="14349" width="8.6640625" style="185" customWidth="1"/>
    <col min="14350" max="14351" width="4.33203125" style="185" customWidth="1"/>
    <col min="14352" max="14590" width="11.5546875" style="185"/>
    <col min="14591" max="14591" width="18.33203125" style="185" bestFit="1" customWidth="1"/>
    <col min="14592" max="14592" width="7.109375" style="185" bestFit="1" customWidth="1"/>
    <col min="14593" max="14605" width="8.6640625" style="185" customWidth="1"/>
    <col min="14606" max="14607" width="4.33203125" style="185" customWidth="1"/>
    <col min="14608" max="14846" width="11.5546875" style="185"/>
    <col min="14847" max="14847" width="18.33203125" style="185" bestFit="1" customWidth="1"/>
    <col min="14848" max="14848" width="7.109375" style="185" bestFit="1" customWidth="1"/>
    <col min="14849" max="14861" width="8.6640625" style="185" customWidth="1"/>
    <col min="14862" max="14863" width="4.33203125" style="185" customWidth="1"/>
    <col min="14864" max="15102" width="11.5546875" style="185"/>
    <col min="15103" max="15103" width="18.33203125" style="185" bestFit="1" customWidth="1"/>
    <col min="15104" max="15104" width="7.109375" style="185" bestFit="1" customWidth="1"/>
    <col min="15105" max="15117" width="8.6640625" style="185" customWidth="1"/>
    <col min="15118" max="15119" width="4.33203125" style="185" customWidth="1"/>
    <col min="15120" max="15358" width="11.5546875" style="185"/>
    <col min="15359" max="15359" width="18.33203125" style="185" bestFit="1" customWidth="1"/>
    <col min="15360" max="15360" width="7.109375" style="185" bestFit="1" customWidth="1"/>
    <col min="15361" max="15373" width="8.6640625" style="185" customWidth="1"/>
    <col min="15374" max="15375" width="4.33203125" style="185" customWidth="1"/>
    <col min="15376" max="15614" width="11.5546875" style="185"/>
    <col min="15615" max="15615" width="18.33203125" style="185" bestFit="1" customWidth="1"/>
    <col min="15616" max="15616" width="7.109375" style="185" bestFit="1" customWidth="1"/>
    <col min="15617" max="15629" width="8.6640625" style="185" customWidth="1"/>
    <col min="15630" max="15631" width="4.33203125" style="185" customWidth="1"/>
    <col min="15632" max="15870" width="11.5546875" style="185"/>
    <col min="15871" max="15871" width="18.33203125" style="185" bestFit="1" customWidth="1"/>
    <col min="15872" max="15872" width="7.109375" style="185" bestFit="1" customWidth="1"/>
    <col min="15873" max="15885" width="8.6640625" style="185" customWidth="1"/>
    <col min="15886" max="15887" width="4.33203125" style="185" customWidth="1"/>
    <col min="15888" max="16126" width="11.5546875" style="185"/>
    <col min="16127" max="16127" width="18.33203125" style="185" bestFit="1" customWidth="1"/>
    <col min="16128" max="16128" width="7.109375" style="185" bestFit="1" customWidth="1"/>
    <col min="16129" max="16141" width="8.6640625" style="185" customWidth="1"/>
    <col min="16142" max="16143" width="4.33203125" style="185" customWidth="1"/>
    <col min="16144" max="16384" width="11.5546875" style="185"/>
  </cols>
  <sheetData>
    <row r="1" spans="1:16" ht="21">
      <c r="A1" s="235"/>
      <c r="B1" s="236" t="s">
        <v>585</v>
      </c>
    </row>
    <row r="2" spans="1:16" s="228" customFormat="1" ht="21">
      <c r="A2" s="237" t="s">
        <v>534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ht="12.75" customHeight="1">
      <c r="A3" s="238"/>
      <c r="M3" s="163"/>
      <c r="N3" s="163"/>
      <c r="O3" s="239"/>
    </row>
    <row r="4" spans="1:16" s="240" customFormat="1" outlineLevel="1">
      <c r="B4" s="241" t="s">
        <v>13</v>
      </c>
      <c r="C4" s="242" t="str">
        <f>A5</f>
        <v>Equipe 1</v>
      </c>
      <c r="D4" s="242"/>
      <c r="E4" s="242" t="str">
        <f>A6</f>
        <v>Equipe 2</v>
      </c>
      <c r="F4" s="242"/>
      <c r="G4" s="242" t="str">
        <f>A7</f>
        <v>Equipe 3</v>
      </c>
      <c r="H4" s="242"/>
      <c r="I4" s="242" t="str">
        <f>A8</f>
        <v>Equipe 4</v>
      </c>
      <c r="J4" s="242"/>
      <c r="K4" s="242" t="str">
        <f>A9</f>
        <v>Equipe 5</v>
      </c>
      <c r="L4" s="242"/>
      <c r="M4" s="242" t="str">
        <f>A10</f>
        <v>Equipe 6</v>
      </c>
      <c r="N4" s="242"/>
      <c r="O4" s="243" t="s">
        <v>14</v>
      </c>
      <c r="P4" s="244" t="s">
        <v>15</v>
      </c>
    </row>
    <row r="5" spans="1:16" s="240" customFormat="1" outlineLevel="1">
      <c r="A5" s="245" t="str">
        <f>'Planning à 6'!I3</f>
        <v>Equipe 1</v>
      </c>
      <c r="B5" s="246"/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>
        <f>IF(C5&gt;D5,1,0)+IF(E5&gt;F5,1,0)+IF(G5&gt;H5,1,0)+IF(I5&gt;J5,1,0)+IF(K5&gt;L5,1,0)+IF(M5&gt;N5,1,0)</f>
        <v>0</v>
      </c>
      <c r="P5" s="250">
        <f>IF(C5&lt;D5,1,0)+IF(E5&lt;F5,1,0)+IF(G5&lt;H5,1,0)+IF(I5&lt;J5,1,0)+IF(K5&lt;L5,1,0)+IF(M5&lt;N5,1,0)</f>
        <v>0</v>
      </c>
    </row>
    <row r="6" spans="1:16" s="240" customFormat="1" outlineLevel="1">
      <c r="A6" s="245" t="str">
        <f>'Planning à 6'!I4</f>
        <v>Equipe 2</v>
      </c>
      <c r="B6" s="246"/>
      <c r="C6" s="251">
        <f>F5</f>
        <v>0</v>
      </c>
      <c r="D6" s="251">
        <f>E5</f>
        <v>0</v>
      </c>
      <c r="E6" s="247"/>
      <c r="F6" s="247"/>
      <c r="G6" s="248"/>
      <c r="H6" s="248"/>
      <c r="I6" s="248"/>
      <c r="J6" s="248"/>
      <c r="K6" s="248"/>
      <c r="L6" s="248"/>
      <c r="M6" s="248"/>
      <c r="N6" s="248"/>
      <c r="O6" s="249">
        <f t="shared" ref="O6:O10" si="0">IF(C6&gt;D6,1,0)+IF(E6&gt;F6,1,0)+IF(G6&gt;H6,1,0)+IF(I6&gt;J6,1,0)+IF(K6&gt;L6,1,0)+IF(M6&gt;N6,1,0)</f>
        <v>0</v>
      </c>
      <c r="P6" s="250">
        <f t="shared" ref="P6:P10" si="1">IF(C6&lt;D6,1,0)+IF(E6&lt;F6,1,0)+IF(G6&lt;H6,1,0)+IF(I6&lt;J6,1,0)+IF(K6&lt;L6,1,0)+IF(M6&lt;N6,1,0)</f>
        <v>0</v>
      </c>
    </row>
    <row r="7" spans="1:16" s="240" customFormat="1" outlineLevel="1">
      <c r="A7" s="245" t="str">
        <f>'Planning à 6'!I5</f>
        <v>Equipe 3</v>
      </c>
      <c r="B7" s="246"/>
      <c r="C7" s="251">
        <f>H5</f>
        <v>0</v>
      </c>
      <c r="D7" s="251">
        <f>G5</f>
        <v>0</v>
      </c>
      <c r="E7" s="251">
        <f>H6</f>
        <v>0</v>
      </c>
      <c r="F7" s="251">
        <f>G6</f>
        <v>0</v>
      </c>
      <c r="G7" s="247"/>
      <c r="H7" s="247"/>
      <c r="I7" s="248"/>
      <c r="J7" s="248"/>
      <c r="K7" s="248"/>
      <c r="L7" s="248"/>
      <c r="M7" s="248"/>
      <c r="N7" s="248"/>
      <c r="O7" s="249">
        <f t="shared" si="0"/>
        <v>0</v>
      </c>
      <c r="P7" s="250">
        <f t="shared" si="1"/>
        <v>0</v>
      </c>
    </row>
    <row r="8" spans="1:16" s="240" customFormat="1" outlineLevel="1">
      <c r="A8" s="245" t="str">
        <f>'Planning à 6'!I6</f>
        <v>Equipe 4</v>
      </c>
      <c r="B8" s="246"/>
      <c r="C8" s="251">
        <f>J5</f>
        <v>0</v>
      </c>
      <c r="D8" s="251">
        <f>I5</f>
        <v>0</v>
      </c>
      <c r="E8" s="251">
        <f>J6</f>
        <v>0</v>
      </c>
      <c r="F8" s="251">
        <f>I6</f>
        <v>0</v>
      </c>
      <c r="G8" s="251">
        <f>J7</f>
        <v>0</v>
      </c>
      <c r="H8" s="251">
        <f>I7</f>
        <v>0</v>
      </c>
      <c r="I8" s="247"/>
      <c r="J8" s="247"/>
      <c r="K8" s="248"/>
      <c r="L8" s="248"/>
      <c r="M8" s="248"/>
      <c r="N8" s="248"/>
      <c r="O8" s="249">
        <f t="shared" si="0"/>
        <v>0</v>
      </c>
      <c r="P8" s="250">
        <f t="shared" si="1"/>
        <v>0</v>
      </c>
    </row>
    <row r="9" spans="1:16" s="240" customFormat="1" outlineLevel="1">
      <c r="A9" s="245" t="str">
        <f>'Planning à 6'!I7</f>
        <v>Equipe 5</v>
      </c>
      <c r="B9" s="246"/>
      <c r="C9" s="252">
        <f>L5</f>
        <v>0</v>
      </c>
      <c r="D9" s="252">
        <f>K5</f>
        <v>0</v>
      </c>
      <c r="E9" s="251">
        <f>L6</f>
        <v>0</v>
      </c>
      <c r="F9" s="251">
        <f>K6</f>
        <v>0</v>
      </c>
      <c r="G9" s="252">
        <f>L7</f>
        <v>0</v>
      </c>
      <c r="H9" s="252">
        <f>K7</f>
        <v>0</v>
      </c>
      <c r="I9" s="251">
        <f>L8</f>
        <v>0</v>
      </c>
      <c r="J9" s="251">
        <f>K8</f>
        <v>0</v>
      </c>
      <c r="K9" s="253"/>
      <c r="L9" s="253"/>
      <c r="M9" s="254"/>
      <c r="N9" s="254"/>
      <c r="O9" s="249">
        <f t="shared" si="0"/>
        <v>0</v>
      </c>
      <c r="P9" s="250">
        <f t="shared" si="1"/>
        <v>0</v>
      </c>
    </row>
    <row r="10" spans="1:16" s="240" customFormat="1" outlineLevel="1">
      <c r="A10" s="245" t="str">
        <f>'Planning à 6'!I8</f>
        <v>Equipe 6</v>
      </c>
      <c r="B10" s="246"/>
      <c r="C10" s="252">
        <f>N5</f>
        <v>0</v>
      </c>
      <c r="D10" s="252">
        <f>M5</f>
        <v>0</v>
      </c>
      <c r="E10" s="251">
        <f>N6</f>
        <v>0</v>
      </c>
      <c r="F10" s="251">
        <f>M6</f>
        <v>0</v>
      </c>
      <c r="G10" s="252">
        <f>N7</f>
        <v>0</v>
      </c>
      <c r="H10" s="252">
        <f>M7</f>
        <v>0</v>
      </c>
      <c r="I10" s="251">
        <f>N8</f>
        <v>0</v>
      </c>
      <c r="J10" s="251">
        <f>M8</f>
        <v>0</v>
      </c>
      <c r="K10" s="251">
        <f>N9</f>
        <v>0</v>
      </c>
      <c r="L10" s="251">
        <f>M9</f>
        <v>0</v>
      </c>
      <c r="M10" s="253"/>
      <c r="N10" s="253"/>
      <c r="O10" s="249">
        <f t="shared" si="0"/>
        <v>0</v>
      </c>
      <c r="P10" s="250">
        <f t="shared" si="1"/>
        <v>0</v>
      </c>
    </row>
    <row r="11" spans="1:16" s="240" customFormat="1" outlineLevel="1">
      <c r="A11" s="255"/>
      <c r="O11" s="256"/>
    </row>
    <row r="12" spans="1:16" s="240" customFormat="1" outlineLevel="1">
      <c r="B12" s="245" t="s">
        <v>16</v>
      </c>
      <c r="C12" s="248" t="s">
        <v>17</v>
      </c>
      <c r="D12" s="248" t="s">
        <v>18</v>
      </c>
      <c r="E12" s="241" t="s">
        <v>19</v>
      </c>
      <c r="F12" s="257" t="s">
        <v>20</v>
      </c>
      <c r="G12" s="258" t="s">
        <v>21</v>
      </c>
      <c r="H12" s="259"/>
      <c r="I12" s="242" t="s">
        <v>22</v>
      </c>
      <c r="J12" s="242"/>
      <c r="K12" s="260"/>
      <c r="O12" s="256"/>
    </row>
    <row r="13" spans="1:16" s="240" customFormat="1" outlineLevel="1">
      <c r="A13" s="245" t="str">
        <f t="shared" ref="A13:A18" si="2">A5</f>
        <v>Equipe 1</v>
      </c>
      <c r="B13" s="261">
        <f t="shared" ref="B13:B18" si="3">IF(B5="A",0, IF(B5="F", (O5*2+P5*1),(O5*3+P5*2)))</f>
        <v>0</v>
      </c>
      <c r="C13" s="262">
        <f>C5+E5+G5+I5+K5+M5</f>
        <v>0</v>
      </c>
      <c r="D13" s="262">
        <f>D5+F5+H5+J5+L5+N5</f>
        <v>0</v>
      </c>
      <c r="E13" s="263">
        <f t="shared" ref="E13:E18" si="4">C13-D13</f>
        <v>0</v>
      </c>
      <c r="F13" s="257">
        <f t="shared" ref="F13:F18" si="5">RANK(G13,G$13:G$18)</f>
        <v>1</v>
      </c>
      <c r="G13" s="264">
        <f>B13+E13/1000</f>
        <v>0</v>
      </c>
      <c r="H13" s="254">
        <v>1</v>
      </c>
      <c r="I13" s="265" t="str">
        <f>IF($A$1="calcul",VLOOKUP(H13,$F$13:$K$18,6,FALSE),"1er")</f>
        <v>1er</v>
      </c>
      <c r="J13" s="265"/>
      <c r="K13" s="266" t="str">
        <f t="shared" ref="K13:K18" si="6">A13</f>
        <v>Equipe 1</v>
      </c>
    </row>
    <row r="14" spans="1:16" s="240" customFormat="1" outlineLevel="1">
      <c r="A14" s="245" t="str">
        <f t="shared" si="2"/>
        <v>Equipe 2</v>
      </c>
      <c r="B14" s="261">
        <f t="shared" si="3"/>
        <v>0</v>
      </c>
      <c r="C14" s="262">
        <f t="shared" ref="C14:D18" si="7">C6+E6+G6+I6+K6+M6</f>
        <v>0</v>
      </c>
      <c r="D14" s="262">
        <f t="shared" si="7"/>
        <v>0</v>
      </c>
      <c r="E14" s="263">
        <f t="shared" si="4"/>
        <v>0</v>
      </c>
      <c r="F14" s="257">
        <f t="shared" si="5"/>
        <v>1</v>
      </c>
      <c r="G14" s="264">
        <f t="shared" ref="G14:G18" si="8">B14+E14/1000</f>
        <v>0</v>
      </c>
      <c r="H14" s="254">
        <v>2</v>
      </c>
      <c r="I14" s="265" t="str">
        <f>IF($A$1="calcul",VLOOKUP(H14,$F$13:$K$18,6,FALSE),"2e")</f>
        <v>2e</v>
      </c>
      <c r="J14" s="265"/>
      <c r="K14" s="266" t="str">
        <f t="shared" si="6"/>
        <v>Equipe 2</v>
      </c>
    </row>
    <row r="15" spans="1:16" s="240" customFormat="1" outlineLevel="1">
      <c r="A15" s="245" t="str">
        <f t="shared" si="2"/>
        <v>Equipe 3</v>
      </c>
      <c r="B15" s="261">
        <f t="shared" si="3"/>
        <v>0</v>
      </c>
      <c r="C15" s="262">
        <f t="shared" si="7"/>
        <v>0</v>
      </c>
      <c r="D15" s="262">
        <f t="shared" si="7"/>
        <v>0</v>
      </c>
      <c r="E15" s="263">
        <f t="shared" si="4"/>
        <v>0</v>
      </c>
      <c r="F15" s="257">
        <f t="shared" si="5"/>
        <v>1</v>
      </c>
      <c r="G15" s="264">
        <f t="shared" si="8"/>
        <v>0</v>
      </c>
      <c r="H15" s="254">
        <v>3</v>
      </c>
      <c r="I15" s="265" t="str">
        <f>IF($A$1="calcul",VLOOKUP(H15,$F$13:$K$18,6,FALSE),"3e")</f>
        <v>3e</v>
      </c>
      <c r="J15" s="265"/>
      <c r="K15" s="266" t="str">
        <f t="shared" si="6"/>
        <v>Equipe 3</v>
      </c>
    </row>
    <row r="16" spans="1:16" s="240" customFormat="1" outlineLevel="1">
      <c r="A16" s="245" t="str">
        <f t="shared" si="2"/>
        <v>Equipe 4</v>
      </c>
      <c r="B16" s="261">
        <f t="shared" si="3"/>
        <v>0</v>
      </c>
      <c r="C16" s="262">
        <f t="shared" si="7"/>
        <v>0</v>
      </c>
      <c r="D16" s="262">
        <f t="shared" si="7"/>
        <v>0</v>
      </c>
      <c r="E16" s="263">
        <f t="shared" si="4"/>
        <v>0</v>
      </c>
      <c r="F16" s="257">
        <f t="shared" si="5"/>
        <v>1</v>
      </c>
      <c r="G16" s="264">
        <f t="shared" si="8"/>
        <v>0</v>
      </c>
      <c r="H16" s="254">
        <v>4</v>
      </c>
      <c r="I16" s="265" t="str">
        <f>IF($A$1="calcul",VLOOKUP(H16,$F$13:$K$18,6,FALSE),"4e")</f>
        <v>4e</v>
      </c>
      <c r="J16" s="265"/>
      <c r="K16" s="266" t="str">
        <f t="shared" si="6"/>
        <v>Equipe 4</v>
      </c>
    </row>
    <row r="17" spans="1:16" s="240" customFormat="1" outlineLevel="1">
      <c r="A17" s="245" t="str">
        <f t="shared" si="2"/>
        <v>Equipe 5</v>
      </c>
      <c r="B17" s="261">
        <f t="shared" si="3"/>
        <v>0</v>
      </c>
      <c r="C17" s="262">
        <f t="shared" si="7"/>
        <v>0</v>
      </c>
      <c r="D17" s="262">
        <f t="shared" si="7"/>
        <v>0</v>
      </c>
      <c r="E17" s="263">
        <f t="shared" si="4"/>
        <v>0</v>
      </c>
      <c r="F17" s="257">
        <f t="shared" si="5"/>
        <v>1</v>
      </c>
      <c r="G17" s="264">
        <f t="shared" si="8"/>
        <v>0</v>
      </c>
      <c r="H17" s="254">
        <v>5</v>
      </c>
      <c r="I17" s="265" t="str">
        <f>IF($A$1="calcul",VLOOKUP(H17,$F$13:$K$18,6,FALSE),"5e")</f>
        <v>5e</v>
      </c>
      <c r="J17" s="265"/>
      <c r="K17" s="266" t="str">
        <f t="shared" si="6"/>
        <v>Equipe 5</v>
      </c>
    </row>
    <row r="18" spans="1:16" s="240" customFormat="1" outlineLevel="1">
      <c r="A18" s="245" t="str">
        <f t="shared" si="2"/>
        <v>Equipe 6</v>
      </c>
      <c r="B18" s="261">
        <f t="shared" si="3"/>
        <v>0</v>
      </c>
      <c r="C18" s="262">
        <f t="shared" si="7"/>
        <v>0</v>
      </c>
      <c r="D18" s="262">
        <f t="shared" si="7"/>
        <v>0</v>
      </c>
      <c r="E18" s="263">
        <f t="shared" si="4"/>
        <v>0</v>
      </c>
      <c r="F18" s="257">
        <f t="shared" si="5"/>
        <v>1</v>
      </c>
      <c r="G18" s="264">
        <f t="shared" si="8"/>
        <v>0</v>
      </c>
      <c r="H18" s="254">
        <v>6</v>
      </c>
      <c r="I18" s="265" t="str">
        <f>IF($A$1="calcul",VLOOKUP(H18,$F$13:$K$18,6,FALSE),"6e")</f>
        <v>6e</v>
      </c>
      <c r="J18" s="265"/>
      <c r="K18" s="266" t="str">
        <f t="shared" si="6"/>
        <v>Equipe 6</v>
      </c>
    </row>
    <row r="19" spans="1:16" s="240" customFormat="1" outlineLevel="1">
      <c r="A19" s="260"/>
      <c r="B19" s="260"/>
      <c r="C19" s="267">
        <f>SUM(C13:C18)</f>
        <v>0</v>
      </c>
      <c r="D19" s="267">
        <f>SUM(D13:D18)</f>
        <v>0</v>
      </c>
      <c r="E19" s="267"/>
      <c r="F19" s="260"/>
      <c r="G19" s="259"/>
      <c r="H19" s="267"/>
      <c r="I19" s="268"/>
      <c r="J19" s="268"/>
      <c r="K19" s="259"/>
      <c r="L19" s="259"/>
      <c r="M19" s="259"/>
      <c r="N19" s="259"/>
      <c r="O19" s="269"/>
      <c r="P19" s="259"/>
    </row>
  </sheetData>
  <mergeCells count="14">
    <mergeCell ref="I18:J18"/>
    <mergeCell ref="I12:J12"/>
    <mergeCell ref="I13:J13"/>
    <mergeCell ref="I14:J14"/>
    <mergeCell ref="I15:J15"/>
    <mergeCell ref="I16:J16"/>
    <mergeCell ref="I17:J17"/>
    <mergeCell ref="A2:P2"/>
    <mergeCell ref="M4:N4"/>
    <mergeCell ref="C4:D4"/>
    <mergeCell ref="E4:F4"/>
    <mergeCell ref="G4:H4"/>
    <mergeCell ref="I4:J4"/>
    <mergeCell ref="K4:L4"/>
  </mergeCells>
  <dataValidations count="2">
    <dataValidation type="list" allowBlank="1" showInputMessage="1" showErrorMessage="1" sqref="A1">
      <formula1>"calcul"</formula1>
    </dataValidation>
    <dataValidation type="list" allowBlank="1" showInputMessage="1" showErrorMessage="1" sqref="B983043:B983048 IV983043:IV983048 SR983043:SR983048 ACN983043:ACN983048 AMJ983043:AMJ983048 AWF983043:AWF983048 BGB983043:BGB983048 BPX983043:BPX983048 BZT983043:BZT983048 CJP983043:CJP983048 CTL983043:CTL983048 DDH983043:DDH983048 DND983043:DND983048 DWZ983043:DWZ983048 EGV983043:EGV983048 EQR983043:EQR983048 FAN983043:FAN983048 FKJ983043:FKJ983048 FUF983043:FUF983048 GEB983043:GEB983048 GNX983043:GNX983048 GXT983043:GXT983048 HHP983043:HHP983048 HRL983043:HRL983048 IBH983043:IBH983048 ILD983043:ILD983048 IUZ983043:IUZ983048 JEV983043:JEV983048 JOR983043:JOR983048 JYN983043:JYN983048 KIJ983043:KIJ983048 KSF983043:KSF983048 LCB983043:LCB983048 LLX983043:LLX983048 LVT983043:LVT983048 MFP983043:MFP983048 MPL983043:MPL983048 MZH983043:MZH983048 NJD983043:NJD983048 NSZ983043:NSZ983048 OCV983043:OCV983048 OMR983043:OMR983048 OWN983043:OWN983048 PGJ983043:PGJ983048 PQF983043:PQF983048 QAB983043:QAB983048 QJX983043:QJX983048 QTT983043:QTT983048 RDP983043:RDP983048 RNL983043:RNL983048 RXH983043:RXH983048 SHD983043:SHD983048 SQZ983043:SQZ983048 TAV983043:TAV983048 TKR983043:TKR983048 TUN983043:TUN983048 UEJ983043:UEJ983048 UOF983043:UOF983048 UYB983043:UYB983048 VHX983043:VHX983048 VRT983043:VRT983048 WBP983043:WBP983048 WLL983043:WLL983048 WVH983043:WVH983048 B65539:B65544 IV65539:IV65544 SR65539:SR65544 ACN65539:ACN65544 AMJ65539:AMJ65544 AWF65539:AWF65544 BGB65539:BGB65544 BPX65539:BPX65544 BZT65539:BZT65544 CJP65539:CJP65544 CTL65539:CTL65544 DDH65539:DDH65544 DND65539:DND65544 DWZ65539:DWZ65544 EGV65539:EGV65544 EQR65539:EQR65544 FAN65539:FAN65544 FKJ65539:FKJ65544 FUF65539:FUF65544 GEB65539:GEB65544 GNX65539:GNX65544 GXT65539:GXT65544 HHP65539:HHP65544 HRL65539:HRL65544 IBH65539:IBH65544 ILD65539:ILD65544 IUZ65539:IUZ65544 JEV65539:JEV65544 JOR65539:JOR65544 JYN65539:JYN65544 KIJ65539:KIJ65544 KSF65539:KSF65544 LCB65539:LCB65544 LLX65539:LLX65544 LVT65539:LVT65544 MFP65539:MFP65544 MPL65539:MPL65544 MZH65539:MZH65544 NJD65539:NJD65544 NSZ65539:NSZ65544 OCV65539:OCV65544 OMR65539:OMR65544 OWN65539:OWN65544 PGJ65539:PGJ65544 PQF65539:PQF65544 QAB65539:QAB65544 QJX65539:QJX65544 QTT65539:QTT65544 RDP65539:RDP65544 RNL65539:RNL65544 RXH65539:RXH65544 SHD65539:SHD65544 SQZ65539:SQZ65544 TAV65539:TAV65544 TKR65539:TKR65544 TUN65539:TUN65544 UEJ65539:UEJ65544 UOF65539:UOF65544 UYB65539:UYB65544 VHX65539:VHX65544 VRT65539:VRT65544 WBP65539:WBP65544 WLL65539:WLL65544 WVH65539:WVH65544 B131075:B131080 IV131075:IV131080 SR131075:SR131080 ACN131075:ACN131080 AMJ131075:AMJ131080 AWF131075:AWF131080 BGB131075:BGB131080 BPX131075:BPX131080 BZT131075:BZT131080 CJP131075:CJP131080 CTL131075:CTL131080 DDH131075:DDH131080 DND131075:DND131080 DWZ131075:DWZ131080 EGV131075:EGV131080 EQR131075:EQR131080 FAN131075:FAN131080 FKJ131075:FKJ131080 FUF131075:FUF131080 GEB131075:GEB131080 GNX131075:GNX131080 GXT131075:GXT131080 HHP131075:HHP131080 HRL131075:HRL131080 IBH131075:IBH131080 ILD131075:ILD131080 IUZ131075:IUZ131080 JEV131075:JEV131080 JOR131075:JOR131080 JYN131075:JYN131080 KIJ131075:KIJ131080 KSF131075:KSF131080 LCB131075:LCB131080 LLX131075:LLX131080 LVT131075:LVT131080 MFP131075:MFP131080 MPL131075:MPL131080 MZH131075:MZH131080 NJD131075:NJD131080 NSZ131075:NSZ131080 OCV131075:OCV131080 OMR131075:OMR131080 OWN131075:OWN131080 PGJ131075:PGJ131080 PQF131075:PQF131080 QAB131075:QAB131080 QJX131075:QJX131080 QTT131075:QTT131080 RDP131075:RDP131080 RNL131075:RNL131080 RXH131075:RXH131080 SHD131075:SHD131080 SQZ131075:SQZ131080 TAV131075:TAV131080 TKR131075:TKR131080 TUN131075:TUN131080 UEJ131075:UEJ131080 UOF131075:UOF131080 UYB131075:UYB131080 VHX131075:VHX131080 VRT131075:VRT131080 WBP131075:WBP131080 WLL131075:WLL131080 WVH131075:WVH131080 B196611:B196616 IV196611:IV196616 SR196611:SR196616 ACN196611:ACN196616 AMJ196611:AMJ196616 AWF196611:AWF196616 BGB196611:BGB196616 BPX196611:BPX196616 BZT196611:BZT196616 CJP196611:CJP196616 CTL196611:CTL196616 DDH196611:DDH196616 DND196611:DND196616 DWZ196611:DWZ196616 EGV196611:EGV196616 EQR196611:EQR196616 FAN196611:FAN196616 FKJ196611:FKJ196616 FUF196611:FUF196616 GEB196611:GEB196616 GNX196611:GNX196616 GXT196611:GXT196616 HHP196611:HHP196616 HRL196611:HRL196616 IBH196611:IBH196616 ILD196611:ILD196616 IUZ196611:IUZ196616 JEV196611:JEV196616 JOR196611:JOR196616 JYN196611:JYN196616 KIJ196611:KIJ196616 KSF196611:KSF196616 LCB196611:LCB196616 LLX196611:LLX196616 LVT196611:LVT196616 MFP196611:MFP196616 MPL196611:MPL196616 MZH196611:MZH196616 NJD196611:NJD196616 NSZ196611:NSZ196616 OCV196611:OCV196616 OMR196611:OMR196616 OWN196611:OWN196616 PGJ196611:PGJ196616 PQF196611:PQF196616 QAB196611:QAB196616 QJX196611:QJX196616 QTT196611:QTT196616 RDP196611:RDP196616 RNL196611:RNL196616 RXH196611:RXH196616 SHD196611:SHD196616 SQZ196611:SQZ196616 TAV196611:TAV196616 TKR196611:TKR196616 TUN196611:TUN196616 UEJ196611:UEJ196616 UOF196611:UOF196616 UYB196611:UYB196616 VHX196611:VHX196616 VRT196611:VRT196616 WBP196611:WBP196616 WLL196611:WLL196616 WVH196611:WVH196616 B262147:B262152 IV262147:IV262152 SR262147:SR262152 ACN262147:ACN262152 AMJ262147:AMJ262152 AWF262147:AWF262152 BGB262147:BGB262152 BPX262147:BPX262152 BZT262147:BZT262152 CJP262147:CJP262152 CTL262147:CTL262152 DDH262147:DDH262152 DND262147:DND262152 DWZ262147:DWZ262152 EGV262147:EGV262152 EQR262147:EQR262152 FAN262147:FAN262152 FKJ262147:FKJ262152 FUF262147:FUF262152 GEB262147:GEB262152 GNX262147:GNX262152 GXT262147:GXT262152 HHP262147:HHP262152 HRL262147:HRL262152 IBH262147:IBH262152 ILD262147:ILD262152 IUZ262147:IUZ262152 JEV262147:JEV262152 JOR262147:JOR262152 JYN262147:JYN262152 KIJ262147:KIJ262152 KSF262147:KSF262152 LCB262147:LCB262152 LLX262147:LLX262152 LVT262147:LVT262152 MFP262147:MFP262152 MPL262147:MPL262152 MZH262147:MZH262152 NJD262147:NJD262152 NSZ262147:NSZ262152 OCV262147:OCV262152 OMR262147:OMR262152 OWN262147:OWN262152 PGJ262147:PGJ262152 PQF262147:PQF262152 QAB262147:QAB262152 QJX262147:QJX262152 QTT262147:QTT262152 RDP262147:RDP262152 RNL262147:RNL262152 RXH262147:RXH262152 SHD262147:SHD262152 SQZ262147:SQZ262152 TAV262147:TAV262152 TKR262147:TKR262152 TUN262147:TUN262152 UEJ262147:UEJ262152 UOF262147:UOF262152 UYB262147:UYB262152 VHX262147:VHX262152 VRT262147:VRT262152 WBP262147:WBP262152 WLL262147:WLL262152 WVH262147:WVH262152 B327683:B327688 IV327683:IV327688 SR327683:SR327688 ACN327683:ACN327688 AMJ327683:AMJ327688 AWF327683:AWF327688 BGB327683:BGB327688 BPX327683:BPX327688 BZT327683:BZT327688 CJP327683:CJP327688 CTL327683:CTL327688 DDH327683:DDH327688 DND327683:DND327688 DWZ327683:DWZ327688 EGV327683:EGV327688 EQR327683:EQR327688 FAN327683:FAN327688 FKJ327683:FKJ327688 FUF327683:FUF327688 GEB327683:GEB327688 GNX327683:GNX327688 GXT327683:GXT327688 HHP327683:HHP327688 HRL327683:HRL327688 IBH327683:IBH327688 ILD327683:ILD327688 IUZ327683:IUZ327688 JEV327683:JEV327688 JOR327683:JOR327688 JYN327683:JYN327688 KIJ327683:KIJ327688 KSF327683:KSF327688 LCB327683:LCB327688 LLX327683:LLX327688 LVT327683:LVT327688 MFP327683:MFP327688 MPL327683:MPL327688 MZH327683:MZH327688 NJD327683:NJD327688 NSZ327683:NSZ327688 OCV327683:OCV327688 OMR327683:OMR327688 OWN327683:OWN327688 PGJ327683:PGJ327688 PQF327683:PQF327688 QAB327683:QAB327688 QJX327683:QJX327688 QTT327683:QTT327688 RDP327683:RDP327688 RNL327683:RNL327688 RXH327683:RXH327688 SHD327683:SHD327688 SQZ327683:SQZ327688 TAV327683:TAV327688 TKR327683:TKR327688 TUN327683:TUN327688 UEJ327683:UEJ327688 UOF327683:UOF327688 UYB327683:UYB327688 VHX327683:VHX327688 VRT327683:VRT327688 WBP327683:WBP327688 WLL327683:WLL327688 WVH327683:WVH327688 B393219:B393224 IV393219:IV393224 SR393219:SR393224 ACN393219:ACN393224 AMJ393219:AMJ393224 AWF393219:AWF393224 BGB393219:BGB393224 BPX393219:BPX393224 BZT393219:BZT393224 CJP393219:CJP393224 CTL393219:CTL393224 DDH393219:DDH393224 DND393219:DND393224 DWZ393219:DWZ393224 EGV393219:EGV393224 EQR393219:EQR393224 FAN393219:FAN393224 FKJ393219:FKJ393224 FUF393219:FUF393224 GEB393219:GEB393224 GNX393219:GNX393224 GXT393219:GXT393224 HHP393219:HHP393224 HRL393219:HRL393224 IBH393219:IBH393224 ILD393219:ILD393224 IUZ393219:IUZ393224 JEV393219:JEV393224 JOR393219:JOR393224 JYN393219:JYN393224 KIJ393219:KIJ393224 KSF393219:KSF393224 LCB393219:LCB393224 LLX393219:LLX393224 LVT393219:LVT393224 MFP393219:MFP393224 MPL393219:MPL393224 MZH393219:MZH393224 NJD393219:NJD393224 NSZ393219:NSZ393224 OCV393219:OCV393224 OMR393219:OMR393224 OWN393219:OWN393224 PGJ393219:PGJ393224 PQF393219:PQF393224 QAB393219:QAB393224 QJX393219:QJX393224 QTT393219:QTT393224 RDP393219:RDP393224 RNL393219:RNL393224 RXH393219:RXH393224 SHD393219:SHD393224 SQZ393219:SQZ393224 TAV393219:TAV393224 TKR393219:TKR393224 TUN393219:TUN393224 UEJ393219:UEJ393224 UOF393219:UOF393224 UYB393219:UYB393224 VHX393219:VHX393224 VRT393219:VRT393224 WBP393219:WBP393224 WLL393219:WLL393224 WVH393219:WVH393224 B458755:B458760 IV458755:IV458760 SR458755:SR458760 ACN458755:ACN458760 AMJ458755:AMJ458760 AWF458755:AWF458760 BGB458755:BGB458760 BPX458755:BPX458760 BZT458755:BZT458760 CJP458755:CJP458760 CTL458755:CTL458760 DDH458755:DDH458760 DND458755:DND458760 DWZ458755:DWZ458760 EGV458755:EGV458760 EQR458755:EQR458760 FAN458755:FAN458760 FKJ458755:FKJ458760 FUF458755:FUF458760 GEB458755:GEB458760 GNX458755:GNX458760 GXT458755:GXT458760 HHP458755:HHP458760 HRL458755:HRL458760 IBH458755:IBH458760 ILD458755:ILD458760 IUZ458755:IUZ458760 JEV458755:JEV458760 JOR458755:JOR458760 JYN458755:JYN458760 KIJ458755:KIJ458760 KSF458755:KSF458760 LCB458755:LCB458760 LLX458755:LLX458760 LVT458755:LVT458760 MFP458755:MFP458760 MPL458755:MPL458760 MZH458755:MZH458760 NJD458755:NJD458760 NSZ458755:NSZ458760 OCV458755:OCV458760 OMR458755:OMR458760 OWN458755:OWN458760 PGJ458755:PGJ458760 PQF458755:PQF458760 QAB458755:QAB458760 QJX458755:QJX458760 QTT458755:QTT458760 RDP458755:RDP458760 RNL458755:RNL458760 RXH458755:RXH458760 SHD458755:SHD458760 SQZ458755:SQZ458760 TAV458755:TAV458760 TKR458755:TKR458760 TUN458755:TUN458760 UEJ458755:UEJ458760 UOF458755:UOF458760 UYB458755:UYB458760 VHX458755:VHX458760 VRT458755:VRT458760 WBP458755:WBP458760 WLL458755:WLL458760 WVH458755:WVH458760 B524291:B524296 IV524291:IV524296 SR524291:SR524296 ACN524291:ACN524296 AMJ524291:AMJ524296 AWF524291:AWF524296 BGB524291:BGB524296 BPX524291:BPX524296 BZT524291:BZT524296 CJP524291:CJP524296 CTL524291:CTL524296 DDH524291:DDH524296 DND524291:DND524296 DWZ524291:DWZ524296 EGV524291:EGV524296 EQR524291:EQR524296 FAN524291:FAN524296 FKJ524291:FKJ524296 FUF524291:FUF524296 GEB524291:GEB524296 GNX524291:GNX524296 GXT524291:GXT524296 HHP524291:HHP524296 HRL524291:HRL524296 IBH524291:IBH524296 ILD524291:ILD524296 IUZ524291:IUZ524296 JEV524291:JEV524296 JOR524291:JOR524296 JYN524291:JYN524296 KIJ524291:KIJ524296 KSF524291:KSF524296 LCB524291:LCB524296 LLX524291:LLX524296 LVT524291:LVT524296 MFP524291:MFP524296 MPL524291:MPL524296 MZH524291:MZH524296 NJD524291:NJD524296 NSZ524291:NSZ524296 OCV524291:OCV524296 OMR524291:OMR524296 OWN524291:OWN524296 PGJ524291:PGJ524296 PQF524291:PQF524296 QAB524291:QAB524296 QJX524291:QJX524296 QTT524291:QTT524296 RDP524291:RDP524296 RNL524291:RNL524296 RXH524291:RXH524296 SHD524291:SHD524296 SQZ524291:SQZ524296 TAV524291:TAV524296 TKR524291:TKR524296 TUN524291:TUN524296 UEJ524291:UEJ524296 UOF524291:UOF524296 UYB524291:UYB524296 VHX524291:VHX524296 VRT524291:VRT524296 WBP524291:WBP524296 WLL524291:WLL524296 WVH524291:WVH524296 B589827:B589832 IV589827:IV589832 SR589827:SR589832 ACN589827:ACN589832 AMJ589827:AMJ589832 AWF589827:AWF589832 BGB589827:BGB589832 BPX589827:BPX589832 BZT589827:BZT589832 CJP589827:CJP589832 CTL589827:CTL589832 DDH589827:DDH589832 DND589827:DND589832 DWZ589827:DWZ589832 EGV589827:EGV589832 EQR589827:EQR589832 FAN589827:FAN589832 FKJ589827:FKJ589832 FUF589827:FUF589832 GEB589827:GEB589832 GNX589827:GNX589832 GXT589827:GXT589832 HHP589827:HHP589832 HRL589827:HRL589832 IBH589827:IBH589832 ILD589827:ILD589832 IUZ589827:IUZ589832 JEV589827:JEV589832 JOR589827:JOR589832 JYN589827:JYN589832 KIJ589827:KIJ589832 KSF589827:KSF589832 LCB589827:LCB589832 LLX589827:LLX589832 LVT589827:LVT589832 MFP589827:MFP589832 MPL589827:MPL589832 MZH589827:MZH589832 NJD589827:NJD589832 NSZ589827:NSZ589832 OCV589827:OCV589832 OMR589827:OMR589832 OWN589827:OWN589832 PGJ589827:PGJ589832 PQF589827:PQF589832 QAB589827:QAB589832 QJX589827:QJX589832 QTT589827:QTT589832 RDP589827:RDP589832 RNL589827:RNL589832 RXH589827:RXH589832 SHD589827:SHD589832 SQZ589827:SQZ589832 TAV589827:TAV589832 TKR589827:TKR589832 TUN589827:TUN589832 UEJ589827:UEJ589832 UOF589827:UOF589832 UYB589827:UYB589832 VHX589827:VHX589832 VRT589827:VRT589832 WBP589827:WBP589832 WLL589827:WLL589832 WVH589827:WVH589832 B655363:B655368 IV655363:IV655368 SR655363:SR655368 ACN655363:ACN655368 AMJ655363:AMJ655368 AWF655363:AWF655368 BGB655363:BGB655368 BPX655363:BPX655368 BZT655363:BZT655368 CJP655363:CJP655368 CTL655363:CTL655368 DDH655363:DDH655368 DND655363:DND655368 DWZ655363:DWZ655368 EGV655363:EGV655368 EQR655363:EQR655368 FAN655363:FAN655368 FKJ655363:FKJ655368 FUF655363:FUF655368 GEB655363:GEB655368 GNX655363:GNX655368 GXT655363:GXT655368 HHP655363:HHP655368 HRL655363:HRL655368 IBH655363:IBH655368 ILD655363:ILD655368 IUZ655363:IUZ655368 JEV655363:JEV655368 JOR655363:JOR655368 JYN655363:JYN655368 KIJ655363:KIJ655368 KSF655363:KSF655368 LCB655363:LCB655368 LLX655363:LLX655368 LVT655363:LVT655368 MFP655363:MFP655368 MPL655363:MPL655368 MZH655363:MZH655368 NJD655363:NJD655368 NSZ655363:NSZ655368 OCV655363:OCV655368 OMR655363:OMR655368 OWN655363:OWN655368 PGJ655363:PGJ655368 PQF655363:PQF655368 QAB655363:QAB655368 QJX655363:QJX655368 QTT655363:QTT655368 RDP655363:RDP655368 RNL655363:RNL655368 RXH655363:RXH655368 SHD655363:SHD655368 SQZ655363:SQZ655368 TAV655363:TAV655368 TKR655363:TKR655368 TUN655363:TUN655368 UEJ655363:UEJ655368 UOF655363:UOF655368 UYB655363:UYB655368 VHX655363:VHX655368 VRT655363:VRT655368 WBP655363:WBP655368 WLL655363:WLL655368 WVH655363:WVH655368 B720899:B720904 IV720899:IV720904 SR720899:SR720904 ACN720899:ACN720904 AMJ720899:AMJ720904 AWF720899:AWF720904 BGB720899:BGB720904 BPX720899:BPX720904 BZT720899:BZT720904 CJP720899:CJP720904 CTL720899:CTL720904 DDH720899:DDH720904 DND720899:DND720904 DWZ720899:DWZ720904 EGV720899:EGV720904 EQR720899:EQR720904 FAN720899:FAN720904 FKJ720899:FKJ720904 FUF720899:FUF720904 GEB720899:GEB720904 GNX720899:GNX720904 GXT720899:GXT720904 HHP720899:HHP720904 HRL720899:HRL720904 IBH720899:IBH720904 ILD720899:ILD720904 IUZ720899:IUZ720904 JEV720899:JEV720904 JOR720899:JOR720904 JYN720899:JYN720904 KIJ720899:KIJ720904 KSF720899:KSF720904 LCB720899:LCB720904 LLX720899:LLX720904 LVT720899:LVT720904 MFP720899:MFP720904 MPL720899:MPL720904 MZH720899:MZH720904 NJD720899:NJD720904 NSZ720899:NSZ720904 OCV720899:OCV720904 OMR720899:OMR720904 OWN720899:OWN720904 PGJ720899:PGJ720904 PQF720899:PQF720904 QAB720899:QAB720904 QJX720899:QJX720904 QTT720899:QTT720904 RDP720899:RDP720904 RNL720899:RNL720904 RXH720899:RXH720904 SHD720899:SHD720904 SQZ720899:SQZ720904 TAV720899:TAV720904 TKR720899:TKR720904 TUN720899:TUN720904 UEJ720899:UEJ720904 UOF720899:UOF720904 UYB720899:UYB720904 VHX720899:VHX720904 VRT720899:VRT720904 WBP720899:WBP720904 WLL720899:WLL720904 WVH720899:WVH720904 B786435:B786440 IV786435:IV786440 SR786435:SR786440 ACN786435:ACN786440 AMJ786435:AMJ786440 AWF786435:AWF786440 BGB786435:BGB786440 BPX786435:BPX786440 BZT786435:BZT786440 CJP786435:CJP786440 CTL786435:CTL786440 DDH786435:DDH786440 DND786435:DND786440 DWZ786435:DWZ786440 EGV786435:EGV786440 EQR786435:EQR786440 FAN786435:FAN786440 FKJ786435:FKJ786440 FUF786435:FUF786440 GEB786435:GEB786440 GNX786435:GNX786440 GXT786435:GXT786440 HHP786435:HHP786440 HRL786435:HRL786440 IBH786435:IBH786440 ILD786435:ILD786440 IUZ786435:IUZ786440 JEV786435:JEV786440 JOR786435:JOR786440 JYN786435:JYN786440 KIJ786435:KIJ786440 KSF786435:KSF786440 LCB786435:LCB786440 LLX786435:LLX786440 LVT786435:LVT786440 MFP786435:MFP786440 MPL786435:MPL786440 MZH786435:MZH786440 NJD786435:NJD786440 NSZ786435:NSZ786440 OCV786435:OCV786440 OMR786435:OMR786440 OWN786435:OWN786440 PGJ786435:PGJ786440 PQF786435:PQF786440 QAB786435:QAB786440 QJX786435:QJX786440 QTT786435:QTT786440 RDP786435:RDP786440 RNL786435:RNL786440 RXH786435:RXH786440 SHD786435:SHD786440 SQZ786435:SQZ786440 TAV786435:TAV786440 TKR786435:TKR786440 TUN786435:TUN786440 UEJ786435:UEJ786440 UOF786435:UOF786440 UYB786435:UYB786440 VHX786435:VHX786440 VRT786435:VRT786440 WBP786435:WBP786440 WLL786435:WLL786440 WVH786435:WVH786440 B851971:B851976 IV851971:IV851976 SR851971:SR851976 ACN851971:ACN851976 AMJ851971:AMJ851976 AWF851971:AWF851976 BGB851971:BGB851976 BPX851971:BPX851976 BZT851971:BZT851976 CJP851971:CJP851976 CTL851971:CTL851976 DDH851971:DDH851976 DND851971:DND851976 DWZ851971:DWZ851976 EGV851971:EGV851976 EQR851971:EQR851976 FAN851971:FAN851976 FKJ851971:FKJ851976 FUF851971:FUF851976 GEB851971:GEB851976 GNX851971:GNX851976 GXT851971:GXT851976 HHP851971:HHP851976 HRL851971:HRL851976 IBH851971:IBH851976 ILD851971:ILD851976 IUZ851971:IUZ851976 JEV851971:JEV851976 JOR851971:JOR851976 JYN851971:JYN851976 KIJ851971:KIJ851976 KSF851971:KSF851976 LCB851971:LCB851976 LLX851971:LLX851976 LVT851971:LVT851976 MFP851971:MFP851976 MPL851971:MPL851976 MZH851971:MZH851976 NJD851971:NJD851976 NSZ851971:NSZ851976 OCV851971:OCV851976 OMR851971:OMR851976 OWN851971:OWN851976 PGJ851971:PGJ851976 PQF851971:PQF851976 QAB851971:QAB851976 QJX851971:QJX851976 QTT851971:QTT851976 RDP851971:RDP851976 RNL851971:RNL851976 RXH851971:RXH851976 SHD851971:SHD851976 SQZ851971:SQZ851976 TAV851971:TAV851976 TKR851971:TKR851976 TUN851971:TUN851976 UEJ851971:UEJ851976 UOF851971:UOF851976 UYB851971:UYB851976 VHX851971:VHX851976 VRT851971:VRT851976 WBP851971:WBP851976 WLL851971:WLL851976 WVH851971:WVH851976 B917507:B917512 IV917507:IV917512 SR917507:SR917512 ACN917507:ACN917512 AMJ917507:AMJ917512 AWF917507:AWF917512 BGB917507:BGB917512 BPX917507:BPX917512 BZT917507:BZT917512 CJP917507:CJP917512 CTL917507:CTL917512 DDH917507:DDH917512 DND917507:DND917512 DWZ917507:DWZ917512 EGV917507:EGV917512 EQR917507:EQR917512 FAN917507:FAN917512 FKJ917507:FKJ917512 FUF917507:FUF917512 GEB917507:GEB917512 GNX917507:GNX917512 GXT917507:GXT917512 HHP917507:HHP917512 HRL917507:HRL917512 IBH917507:IBH917512 ILD917507:ILD917512 IUZ917507:IUZ917512 JEV917507:JEV917512 JOR917507:JOR917512 JYN917507:JYN917512 KIJ917507:KIJ917512 KSF917507:KSF917512 LCB917507:LCB917512 LLX917507:LLX917512 LVT917507:LVT917512 MFP917507:MFP917512 MPL917507:MPL917512 MZH917507:MZH917512 NJD917507:NJD917512 NSZ917507:NSZ917512 OCV917507:OCV917512 OMR917507:OMR917512 OWN917507:OWN917512 PGJ917507:PGJ917512 PQF917507:PQF917512 QAB917507:QAB917512 QJX917507:QJX917512 QTT917507:QTT917512 RDP917507:RDP917512 RNL917507:RNL917512 RXH917507:RXH917512 SHD917507:SHD917512 SQZ917507:SQZ917512 TAV917507:TAV917512 TKR917507:TKR917512 TUN917507:TUN917512 UEJ917507:UEJ917512 UOF917507:UOF917512 UYB917507:UYB917512 VHX917507:VHX917512 VRT917507:VRT917512 WBP917507:WBP917512 WLL917507:WLL917512 WVH917507:WVH917512 B5:B10">
      <formula1>"A,F"</formula1>
    </dataValidation>
  </dataValidations>
  <printOptions horizontalCentered="1" verticalCentered="1"/>
  <pageMargins left="0" right="0" top="0" bottom="0" header="0" footer="0"/>
  <pageSetup paperSize="9" orientation="landscape" r:id="rId1"/>
  <headerFooter scaleWithDoc="0">
    <oddHeader>&amp;C&amp;G</oddHeader>
    <oddFooter>&amp;L&amp;"Open Sans,Normal"&amp;8© 2017 - Ligue Flying Disc&amp;R&amp;"Open Sans,Normal"&amp;8&amp;D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  <pageSetUpPr fitToPage="1"/>
  </sheetPr>
  <dimension ref="A1:O48"/>
  <sheetViews>
    <sheetView view="pageBreakPreview" topLeftCell="A13" zoomScale="60" zoomScaleNormal="85" workbookViewId="0">
      <selection activeCell="I30" sqref="A1:XFD1048576"/>
    </sheetView>
  </sheetViews>
  <sheetFormatPr baseColWidth="10" defaultColWidth="11.6640625" defaultRowHeight="15"/>
  <cols>
    <col min="1" max="1" width="5.77734375" style="11" customWidth="1"/>
    <col min="2" max="2" width="10.77734375" style="11" customWidth="1"/>
    <col min="3" max="6" width="25.77734375" style="11" customWidth="1"/>
    <col min="7" max="7" width="10.77734375" style="11" customWidth="1"/>
    <col min="8" max="8" width="5.77734375" style="11" customWidth="1"/>
    <col min="9" max="10" width="25.77734375" style="11" customWidth="1"/>
    <col min="11" max="11" width="4.109375" style="11" customWidth="1"/>
    <col min="12" max="12" width="2.5546875" style="11" bestFit="1" customWidth="1"/>
    <col min="13" max="14" width="2.5546875" style="11" customWidth="1"/>
    <col min="15" max="15" width="2.5546875" style="11" bestFit="1" customWidth="1"/>
    <col min="16" max="16384" width="11.6640625" style="11"/>
  </cols>
  <sheetData>
    <row r="1" spans="1:15" ht="180" customHeight="1">
      <c r="A1" s="9" t="s">
        <v>575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5" ht="24" customHeight="1">
      <c r="I2" s="68" t="s">
        <v>0</v>
      </c>
      <c r="J2" s="68" t="s">
        <v>1</v>
      </c>
    </row>
    <row r="3" spans="1:15" ht="24" customHeight="1">
      <c r="I3" s="14" t="s">
        <v>567</v>
      </c>
      <c r="J3" s="69" t="e">
        <f>VLOOKUP(I3,'club-ville'!B:C,2,FALSE)</f>
        <v>#N/A</v>
      </c>
      <c r="L3" s="122"/>
      <c r="M3" s="122"/>
      <c r="N3" s="122"/>
      <c r="O3" s="122"/>
    </row>
    <row r="4" spans="1:15" ht="24" customHeight="1">
      <c r="A4" s="123"/>
      <c r="B4" s="123"/>
      <c r="C4" s="124" t="s">
        <v>535</v>
      </c>
      <c r="D4" s="124"/>
      <c r="E4" s="124" t="s">
        <v>536</v>
      </c>
      <c r="F4" s="124"/>
      <c r="G4" s="123"/>
      <c r="I4" s="15" t="s">
        <v>568</v>
      </c>
      <c r="J4" s="70" t="e">
        <f>VLOOKUP(I4,'club-ville'!B:C,2,FALSE)</f>
        <v>#N/A</v>
      </c>
    </row>
    <row r="5" spans="1:15" ht="24" customHeight="1">
      <c r="A5" s="125" t="s">
        <v>2</v>
      </c>
      <c r="B5" s="126" t="s">
        <v>537</v>
      </c>
      <c r="C5" s="59" t="s">
        <v>555</v>
      </c>
      <c r="D5" s="60"/>
      <c r="E5" s="60"/>
      <c r="F5" s="61"/>
      <c r="G5" s="123"/>
      <c r="H5" s="31"/>
      <c r="I5" s="14" t="s">
        <v>569</v>
      </c>
      <c r="J5" s="69" t="e">
        <f>VLOOKUP(I5,'club-ville'!B:C,2,FALSE)</f>
        <v>#N/A</v>
      </c>
    </row>
    <row r="6" spans="1:15" ht="24" customHeight="1">
      <c r="A6" s="127"/>
      <c r="B6" s="128" t="s">
        <v>6</v>
      </c>
      <c r="C6" s="129" t="str">
        <f>I4</f>
        <v>Equipe 2</v>
      </c>
      <c r="D6" s="130" t="str">
        <f>I7</f>
        <v>Equipe 5</v>
      </c>
      <c r="E6" s="129" t="str">
        <f>I6</f>
        <v>Equipe 4</v>
      </c>
      <c r="F6" s="130" t="str">
        <f>I9</f>
        <v>Equipe 7</v>
      </c>
      <c r="G6" s="123"/>
      <c r="I6" s="15" t="s">
        <v>570</v>
      </c>
      <c r="J6" s="70" t="e">
        <f>VLOOKUP(I6,'club-ville'!B:C,2,FALSE)</f>
        <v>#N/A</v>
      </c>
    </row>
    <row r="7" spans="1:15" ht="24" customHeight="1">
      <c r="A7" s="127"/>
      <c r="B7" s="128"/>
      <c r="C7" s="131" t="str">
        <f>I8</f>
        <v>Equipe 6</v>
      </c>
      <c r="D7" s="132"/>
      <c r="E7" s="131" t="str">
        <f>I5</f>
        <v>Equipe 3</v>
      </c>
      <c r="F7" s="132"/>
      <c r="G7" s="133" t="s">
        <v>5</v>
      </c>
      <c r="H7" s="31"/>
      <c r="I7" s="14" t="s">
        <v>571</v>
      </c>
      <c r="J7" s="69" t="e">
        <f>VLOOKUP(I7,'club-ville'!B:C,2,FALSE)</f>
        <v>#N/A</v>
      </c>
    </row>
    <row r="8" spans="1:15" ht="24" customHeight="1">
      <c r="A8" s="127"/>
      <c r="B8" s="128" t="s">
        <v>538</v>
      </c>
      <c r="C8" s="129" t="str">
        <f>I5</f>
        <v>Equipe 3</v>
      </c>
      <c r="D8" s="130" t="str">
        <f>I8</f>
        <v>Equipe 6</v>
      </c>
      <c r="E8" s="129" t="str">
        <f>I3</f>
        <v>Equipe 1</v>
      </c>
      <c r="F8" s="130" t="str">
        <f>I7</f>
        <v>Equipe 5</v>
      </c>
      <c r="G8" s="123"/>
      <c r="I8" s="86" t="s">
        <v>572</v>
      </c>
      <c r="J8" s="70" t="e">
        <f>VLOOKUP(I8,'club-ville'!B:C,2,FALSE)</f>
        <v>#N/A</v>
      </c>
    </row>
    <row r="9" spans="1:15" ht="24" customHeight="1">
      <c r="A9" s="127"/>
      <c r="B9" s="128"/>
      <c r="C9" s="131" t="str">
        <f>I9</f>
        <v>Equipe 7</v>
      </c>
      <c r="D9" s="132"/>
      <c r="E9" s="131" t="str">
        <f>I6</f>
        <v>Equipe 4</v>
      </c>
      <c r="F9" s="132"/>
      <c r="G9" s="133" t="s">
        <v>5</v>
      </c>
      <c r="H9" s="31"/>
      <c r="I9" s="69" t="s">
        <v>573</v>
      </c>
      <c r="J9" s="69" t="e">
        <f>VLOOKUP(I9,'club-ville'!B:C,2,FALSE)</f>
        <v>#N/A</v>
      </c>
    </row>
    <row r="10" spans="1:15" ht="24" customHeight="1">
      <c r="A10" s="127"/>
      <c r="B10" s="134" t="s">
        <v>7</v>
      </c>
      <c r="C10" s="129" t="str">
        <f>I5</f>
        <v>Equipe 3</v>
      </c>
      <c r="D10" s="130" t="str">
        <f>I9</f>
        <v>Equipe 7</v>
      </c>
      <c r="E10" s="129" t="str">
        <f>I4</f>
        <v>Equipe 2</v>
      </c>
      <c r="F10" s="130" t="str">
        <f>I8</f>
        <v>Equipe 6</v>
      </c>
      <c r="G10" s="32"/>
      <c r="I10" s="31"/>
      <c r="J10" s="31"/>
    </row>
    <row r="11" spans="1:15" ht="24" customHeight="1">
      <c r="A11" s="127"/>
      <c r="B11" s="135"/>
      <c r="C11" s="131" t="str">
        <f>I7</f>
        <v>Equipe 5</v>
      </c>
      <c r="D11" s="132"/>
      <c r="E11" s="131" t="str">
        <f>I3</f>
        <v>Equipe 1</v>
      </c>
      <c r="F11" s="132"/>
      <c r="G11" s="133" t="s">
        <v>5</v>
      </c>
      <c r="H11" s="31"/>
      <c r="I11" s="136" t="s">
        <v>581</v>
      </c>
      <c r="J11" s="137"/>
    </row>
    <row r="12" spans="1:15" ht="24" customHeight="1">
      <c r="A12" s="127"/>
      <c r="B12" s="138" t="s">
        <v>539</v>
      </c>
      <c r="C12" s="129" t="str">
        <f>I3</f>
        <v>Equipe 1</v>
      </c>
      <c r="D12" s="130" t="str">
        <f>I6</f>
        <v>Equipe 4</v>
      </c>
      <c r="E12" s="129" t="str">
        <f>I4</f>
        <v>Equipe 2</v>
      </c>
      <c r="F12" s="130" t="str">
        <f>I9</f>
        <v>Equipe 7</v>
      </c>
      <c r="G12" s="123"/>
      <c r="H12" s="31"/>
      <c r="I12" s="139"/>
      <c r="J12" s="140"/>
    </row>
    <row r="13" spans="1:15" ht="24" customHeight="1">
      <c r="A13" s="127"/>
      <c r="B13" s="141"/>
      <c r="C13" s="131" t="str">
        <f>I7</f>
        <v>Equipe 5</v>
      </c>
      <c r="D13" s="132"/>
      <c r="E13" s="131" t="str">
        <f>I5</f>
        <v>Equipe 3</v>
      </c>
      <c r="F13" s="132"/>
      <c r="G13" s="133" t="s">
        <v>5</v>
      </c>
      <c r="H13" s="31"/>
      <c r="I13" s="139"/>
      <c r="J13" s="140"/>
      <c r="L13" s="122"/>
      <c r="M13" s="122"/>
      <c r="N13" s="122"/>
      <c r="O13" s="122"/>
    </row>
    <row r="14" spans="1:15" ht="24" customHeight="1">
      <c r="A14" s="127"/>
      <c r="B14" s="138" t="s">
        <v>8</v>
      </c>
      <c r="C14" s="129" t="str">
        <f>I5</f>
        <v>Equipe 3</v>
      </c>
      <c r="D14" s="130" t="str">
        <f>I7</f>
        <v>Equipe 5</v>
      </c>
      <c r="E14" s="129" t="str">
        <f>I3</f>
        <v>Equipe 1</v>
      </c>
      <c r="F14" s="130" t="str">
        <f>I8</f>
        <v>Equipe 6</v>
      </c>
      <c r="G14" s="32"/>
      <c r="H14" s="31"/>
      <c r="I14" s="139"/>
      <c r="J14" s="140"/>
    </row>
    <row r="15" spans="1:15" ht="24" customHeight="1">
      <c r="A15" s="142"/>
      <c r="B15" s="141"/>
      <c r="C15" s="131" t="str">
        <f>I4</f>
        <v>Equipe 2</v>
      </c>
      <c r="D15" s="132"/>
      <c r="E15" s="131" t="str">
        <f>I9</f>
        <v>Equipe 7</v>
      </c>
      <c r="F15" s="132"/>
      <c r="G15" s="133" t="s">
        <v>5</v>
      </c>
      <c r="H15" s="31"/>
      <c r="I15" s="139"/>
      <c r="J15" s="140"/>
    </row>
    <row r="16" spans="1:15" ht="24" customHeight="1">
      <c r="H16" s="31"/>
      <c r="I16" s="139"/>
      <c r="J16" s="140"/>
    </row>
    <row r="17" spans="1:12" ht="24" customHeight="1">
      <c r="H17" s="31"/>
      <c r="I17" s="139"/>
      <c r="J17" s="140"/>
    </row>
    <row r="18" spans="1:12" ht="24" customHeight="1">
      <c r="H18" s="31"/>
      <c r="I18" s="139"/>
      <c r="J18" s="140"/>
    </row>
    <row r="19" spans="1:12" ht="24" customHeight="1">
      <c r="A19" s="125" t="s">
        <v>9</v>
      </c>
      <c r="B19" s="134" t="s">
        <v>10</v>
      </c>
      <c r="C19" s="129" t="str">
        <f>I4</f>
        <v>Equipe 2</v>
      </c>
      <c r="D19" s="130" t="str">
        <f>I6</f>
        <v>Equipe 4</v>
      </c>
      <c r="E19" s="129" t="str">
        <f>I7</f>
        <v>Equipe 5</v>
      </c>
      <c r="F19" s="130" t="str">
        <f>I9</f>
        <v>Equipe 7</v>
      </c>
      <c r="G19" s="123"/>
      <c r="H19" s="31"/>
      <c r="I19" s="139"/>
      <c r="J19" s="140"/>
    </row>
    <row r="20" spans="1:12" ht="24" customHeight="1">
      <c r="A20" s="127"/>
      <c r="B20" s="135"/>
      <c r="C20" s="131" t="str">
        <f>I8</f>
        <v>Equipe 6</v>
      </c>
      <c r="D20" s="132"/>
      <c r="E20" s="131" t="str">
        <f>I3</f>
        <v>Equipe 1</v>
      </c>
      <c r="F20" s="132"/>
      <c r="G20" s="133" t="s">
        <v>5</v>
      </c>
      <c r="H20" s="52"/>
      <c r="I20" s="139"/>
      <c r="J20" s="140"/>
    </row>
    <row r="21" spans="1:12" ht="24" customHeight="1">
      <c r="A21" s="127"/>
      <c r="B21" s="134" t="s">
        <v>540</v>
      </c>
      <c r="C21" s="129" t="str">
        <f>I3</f>
        <v>Equipe 1</v>
      </c>
      <c r="D21" s="130" t="str">
        <f>I5</f>
        <v>Equipe 3</v>
      </c>
      <c r="E21" s="129" t="str">
        <f>I6</f>
        <v>Equipe 4</v>
      </c>
      <c r="F21" s="130" t="str">
        <f>I8</f>
        <v>Equipe 6</v>
      </c>
      <c r="G21" s="123"/>
      <c r="H21" s="52"/>
      <c r="I21" s="139"/>
      <c r="J21" s="140"/>
    </row>
    <row r="22" spans="1:12" ht="24" customHeight="1">
      <c r="A22" s="127"/>
      <c r="B22" s="135"/>
      <c r="C22" s="131" t="str">
        <f>I7</f>
        <v>Equipe 5</v>
      </c>
      <c r="D22" s="132"/>
      <c r="E22" s="131" t="str">
        <f>I9</f>
        <v>Equipe 7</v>
      </c>
      <c r="F22" s="132"/>
      <c r="G22" s="133" t="s">
        <v>5</v>
      </c>
      <c r="H22" s="52"/>
      <c r="I22" s="143"/>
      <c r="J22" s="144"/>
    </row>
    <row r="23" spans="1:12" ht="24" customHeight="1">
      <c r="A23" s="127"/>
      <c r="B23" s="134" t="s">
        <v>4</v>
      </c>
      <c r="C23" s="129" t="str">
        <f>I8</f>
        <v>Equipe 6</v>
      </c>
      <c r="D23" s="130" t="str">
        <f>I9</f>
        <v>Equipe 7</v>
      </c>
      <c r="E23" s="145"/>
      <c r="F23" s="146"/>
      <c r="G23" s="123"/>
    </row>
    <row r="24" spans="1:12" ht="24" customHeight="1">
      <c r="A24" s="127"/>
      <c r="B24" s="135"/>
      <c r="C24" s="131" t="str">
        <f>I4</f>
        <v>Equipe 2</v>
      </c>
      <c r="D24" s="132"/>
      <c r="E24" s="147"/>
      <c r="F24" s="148"/>
      <c r="G24" s="133" t="s">
        <v>5</v>
      </c>
      <c r="I24" s="149" t="s">
        <v>576</v>
      </c>
      <c r="J24" s="149"/>
    </row>
    <row r="25" spans="1:12" ht="24" customHeight="1">
      <c r="A25" s="127"/>
      <c r="B25" s="134" t="s">
        <v>541</v>
      </c>
      <c r="C25" s="129" t="str">
        <f>I4</f>
        <v>Equipe 2</v>
      </c>
      <c r="D25" s="130" t="str">
        <f>I5</f>
        <v>Equipe 3</v>
      </c>
      <c r="E25" s="129" t="str">
        <f>I6</f>
        <v>Equipe 4</v>
      </c>
      <c r="F25" s="130" t="str">
        <f>I7</f>
        <v>Equipe 5</v>
      </c>
      <c r="G25" s="123"/>
      <c r="H25" s="31"/>
      <c r="I25" s="149"/>
      <c r="J25" s="149"/>
    </row>
    <row r="26" spans="1:12" ht="24" customHeight="1">
      <c r="A26" s="127"/>
      <c r="B26" s="135"/>
      <c r="C26" s="131" t="str">
        <f>I8</f>
        <v>Equipe 6</v>
      </c>
      <c r="D26" s="132"/>
      <c r="E26" s="131" t="str">
        <f>I3</f>
        <v>Equipe 1</v>
      </c>
      <c r="F26" s="132"/>
      <c r="G26" s="133" t="s">
        <v>5</v>
      </c>
      <c r="I26" s="149"/>
      <c r="J26" s="149"/>
    </row>
    <row r="27" spans="1:12" ht="24" customHeight="1">
      <c r="A27" s="127"/>
      <c r="B27" s="134" t="s">
        <v>6</v>
      </c>
      <c r="C27" s="129" t="str">
        <f>I7</f>
        <v>Equipe 5</v>
      </c>
      <c r="D27" s="130" t="str">
        <f>I8</f>
        <v>Equipe 6</v>
      </c>
      <c r="E27" s="129" t="str">
        <f>I3</f>
        <v>Equipe 1</v>
      </c>
      <c r="F27" s="130" t="str">
        <f>I9</f>
        <v>Equipe 7</v>
      </c>
      <c r="G27" s="123"/>
      <c r="H27" s="31"/>
      <c r="I27" s="149"/>
      <c r="J27" s="149"/>
    </row>
    <row r="28" spans="1:12" ht="24" customHeight="1">
      <c r="A28" s="127"/>
      <c r="B28" s="135"/>
      <c r="C28" s="131" t="str">
        <f>I4</f>
        <v>Equipe 2</v>
      </c>
      <c r="D28" s="132"/>
      <c r="E28" s="131" t="str">
        <f>I5</f>
        <v>Equipe 3</v>
      </c>
      <c r="F28" s="132"/>
      <c r="G28" s="133" t="s">
        <v>5</v>
      </c>
      <c r="I28" s="149"/>
      <c r="J28" s="149"/>
    </row>
    <row r="29" spans="1:12" ht="24" customHeight="1">
      <c r="A29" s="127"/>
      <c r="B29" s="134" t="s">
        <v>538</v>
      </c>
      <c r="C29" s="129" t="str">
        <f>I3</f>
        <v>Equipe 1</v>
      </c>
      <c r="D29" s="130" t="str">
        <f>I4</f>
        <v>Equipe 2</v>
      </c>
      <c r="E29" s="129" t="str">
        <f>I5</f>
        <v>Equipe 3</v>
      </c>
      <c r="F29" s="130" t="str">
        <f>I6</f>
        <v>Equipe 4</v>
      </c>
      <c r="G29" s="123"/>
    </row>
    <row r="30" spans="1:12" ht="24" customHeight="1">
      <c r="A30" s="127"/>
      <c r="B30" s="135"/>
      <c r="C30" s="131" t="str">
        <f>I7</f>
        <v>Equipe 5</v>
      </c>
      <c r="D30" s="132"/>
      <c r="E30" s="131" t="str">
        <f>I9</f>
        <v>Equipe 7</v>
      </c>
      <c r="F30" s="132"/>
      <c r="G30" s="133" t="s">
        <v>5</v>
      </c>
      <c r="I30" s="42" t="s">
        <v>577</v>
      </c>
      <c r="J30" s="43"/>
    </row>
    <row r="31" spans="1:12" ht="24" customHeight="1">
      <c r="A31" s="142"/>
      <c r="B31" s="150" t="s">
        <v>548</v>
      </c>
      <c r="C31" s="151" t="s">
        <v>12</v>
      </c>
      <c r="D31" s="152"/>
      <c r="E31" s="152"/>
      <c r="F31" s="153"/>
      <c r="I31" s="48" t="s">
        <v>578</v>
      </c>
      <c r="J31" s="49"/>
    </row>
    <row r="32" spans="1:12" ht="24" customHeight="1">
      <c r="I32" s="31"/>
      <c r="L32" s="122" t="s">
        <v>547</v>
      </c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13.8" customHeight="1"/>
    <row r="43" ht="13.8" customHeight="1"/>
    <row r="48" ht="15.6" customHeight="1"/>
  </sheetData>
  <mergeCells count="44">
    <mergeCell ref="E22:F22"/>
    <mergeCell ref="B29:B30"/>
    <mergeCell ref="B27:B28"/>
    <mergeCell ref="B25:B26"/>
    <mergeCell ref="B23:B24"/>
    <mergeCell ref="B21:B22"/>
    <mergeCell ref="E28:F28"/>
    <mergeCell ref="E26:F26"/>
    <mergeCell ref="C28:D28"/>
    <mergeCell ref="C26:D26"/>
    <mergeCell ref="C24:D24"/>
    <mergeCell ref="C22:D22"/>
    <mergeCell ref="C20:D20"/>
    <mergeCell ref="B10:B11"/>
    <mergeCell ref="E15:F15"/>
    <mergeCell ref="E7:F7"/>
    <mergeCell ref="C7:D7"/>
    <mergeCell ref="B12:B13"/>
    <mergeCell ref="E11:F11"/>
    <mergeCell ref="E9:F9"/>
    <mergeCell ref="B6:B7"/>
    <mergeCell ref="B8:B9"/>
    <mergeCell ref="C11:D11"/>
    <mergeCell ref="E13:F13"/>
    <mergeCell ref="E20:F20"/>
    <mergeCell ref="C13:D13"/>
    <mergeCell ref="B19:B20"/>
    <mergeCell ref="C15:D15"/>
    <mergeCell ref="A1:J1"/>
    <mergeCell ref="C4:D4"/>
    <mergeCell ref="E4:F4"/>
    <mergeCell ref="C5:F5"/>
    <mergeCell ref="E23:F24"/>
    <mergeCell ref="C9:D9"/>
    <mergeCell ref="B14:B15"/>
    <mergeCell ref="A5:A15"/>
    <mergeCell ref="A19:A31"/>
    <mergeCell ref="I30:J30"/>
    <mergeCell ref="I31:J31"/>
    <mergeCell ref="C31:F31"/>
    <mergeCell ref="I24:J28"/>
    <mergeCell ref="C30:D30"/>
    <mergeCell ref="I11:J22"/>
    <mergeCell ref="E30:F30"/>
  </mergeCells>
  <conditionalFormatting sqref="I31:J31">
    <cfRule type="expression" dxfId="2" priority="1" stopIfTrue="1">
      <formula>NOT(ISERROR(SEARCH("U15",I31)))</formula>
    </cfRule>
    <cfRule type="expression" dxfId="1" priority="2" stopIfTrue="1">
      <formula>NOT(ISERROR(SEARCH("U20",I31)))</formula>
    </cfRule>
    <cfRule type="expression" dxfId="0" priority="3" stopIfTrue="1">
      <formula>NOT(ISERROR(SEARCH("MASTER",I31)))</formula>
    </cfRule>
  </conditionalFormatting>
  <hyperlinks>
    <hyperlink ref="J31" r:id="rId1" display="raphaelmathe@hotmail.com"/>
  </hyperlinks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62" orientation="landscape" horizontalDpi="300" verticalDpi="300" r:id="rId2"/>
  <headerFooter alignWithMargins="0">
    <oddHeader>&amp;R&amp;G</oddHeader>
    <oddFooter>&amp;C&amp;8© 2017 - Fédération Flying Disc France&amp;R&amp;"Calibri,Normal"&amp;D</oddFooter>
  </headerFooter>
  <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  <pageSetUpPr fitToPage="1"/>
  </sheetPr>
  <dimension ref="A1:R22"/>
  <sheetViews>
    <sheetView view="pageBreakPreview" zoomScale="70" zoomScaleNormal="70" zoomScaleSheetLayoutView="70" workbookViewId="0">
      <selection activeCell="K29" sqref="K29"/>
    </sheetView>
  </sheetViews>
  <sheetFormatPr baseColWidth="10" defaultRowHeight="15" outlineLevelRow="1"/>
  <cols>
    <col min="1" max="1" width="16.77734375" style="185" customWidth="1"/>
    <col min="2" max="16" width="8.77734375" style="185" customWidth="1"/>
    <col min="17" max="17" width="3" style="185" bestFit="1" customWidth="1"/>
    <col min="18" max="18" width="2.6640625" style="185" bestFit="1" customWidth="1"/>
    <col min="19" max="16384" width="11.5546875" style="185"/>
  </cols>
  <sheetData>
    <row r="1" spans="1:18" ht="21">
      <c r="A1" s="182"/>
      <c r="B1" s="222" t="s">
        <v>585</v>
      </c>
    </row>
    <row r="2" spans="1:18" ht="17.399999999999999">
      <c r="A2" s="223" t="s">
        <v>554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outlineLevel="1">
      <c r="B3" s="189" t="s">
        <v>13</v>
      </c>
      <c r="C3" s="190" t="str">
        <f>A4</f>
        <v>Equipe 1</v>
      </c>
      <c r="D3" s="190"/>
      <c r="E3" s="190" t="str">
        <f>A5</f>
        <v>Equipe 2</v>
      </c>
      <c r="F3" s="190"/>
      <c r="G3" s="190" t="str">
        <f>A6</f>
        <v>Equipe 3</v>
      </c>
      <c r="H3" s="190"/>
      <c r="I3" s="190" t="str">
        <f>A7</f>
        <v>Equipe 4</v>
      </c>
      <c r="J3" s="190"/>
      <c r="K3" s="190" t="str">
        <f>A8</f>
        <v>Equipe 5</v>
      </c>
      <c r="L3" s="190"/>
      <c r="M3" s="190" t="str">
        <f>A9</f>
        <v>Equipe 6</v>
      </c>
      <c r="N3" s="190"/>
      <c r="O3" s="190" t="str">
        <f>A10</f>
        <v>Equipe 7</v>
      </c>
      <c r="P3" s="190"/>
      <c r="Q3" s="224" t="s">
        <v>14</v>
      </c>
      <c r="R3" s="225" t="s">
        <v>15</v>
      </c>
    </row>
    <row r="4" spans="1:18" outlineLevel="1">
      <c r="A4" s="194" t="str">
        <f>'Planning à 7'!I3</f>
        <v>Equipe 1</v>
      </c>
      <c r="B4" s="204"/>
      <c r="C4" s="196"/>
      <c r="D4" s="196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226">
        <f>IF(C4&gt;D4,1,0)+IF(E4&gt;F4,1,0)+IF(G4&gt;H4,1,0)+IF(I4&gt;J4,1,0)+IF(K4&gt;L4,1,0)+IF(M4&gt;N4,1,0)+IF(O4&gt;P4,1,0)</f>
        <v>0</v>
      </c>
      <c r="R4" s="227">
        <f>IF(C4&lt;D4,1,0)+IF(E4&lt;F4,1,0)+IF(G4&lt;H4,1,0)+IF(I4&lt;J4,1,0)+IF(K4&lt;L4,1,0)+IF(M4&lt;N4,1,0)+IF(O4&lt;P4,1,0)</f>
        <v>0</v>
      </c>
    </row>
    <row r="5" spans="1:18" outlineLevel="1">
      <c r="A5" s="194" t="str">
        <f>'Planning à 7'!I4</f>
        <v>Equipe 2</v>
      </c>
      <c r="B5" s="204"/>
      <c r="C5" s="200">
        <f>F4</f>
        <v>0</v>
      </c>
      <c r="D5" s="200">
        <f>E4</f>
        <v>0</v>
      </c>
      <c r="E5" s="196"/>
      <c r="F5" s="19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226">
        <f t="shared" ref="Q5:Q10" si="0">IF(C5&gt;D5,1,0)+IF(E5&gt;F5,1,0)+IF(G5&gt;H5,1,0)+IF(I5&gt;J5,1,0)+IF(K5&gt;L5,1,0)+IF(M5&gt;N5,1,0)+IF(O5&gt;P5,1,0)</f>
        <v>0</v>
      </c>
      <c r="R5" s="227">
        <f t="shared" ref="R5:R10" si="1">IF(C5&lt;D5,1,0)+IF(E5&lt;F5,1,0)+IF(G5&lt;H5,1,0)+IF(I5&lt;J5,1,0)+IF(K5&lt;L5,1,0)+IF(M5&lt;N5,1,0)+IF(O5&lt;P5,1,0)</f>
        <v>0</v>
      </c>
    </row>
    <row r="6" spans="1:18" outlineLevel="1">
      <c r="A6" s="194" t="str">
        <f>'Planning à 7'!I5</f>
        <v>Equipe 3</v>
      </c>
      <c r="B6" s="204"/>
      <c r="C6" s="200">
        <f>H4</f>
        <v>0</v>
      </c>
      <c r="D6" s="200">
        <f>G4</f>
        <v>0</v>
      </c>
      <c r="E6" s="200">
        <f>H5</f>
        <v>0</v>
      </c>
      <c r="F6" s="200">
        <f>G5</f>
        <v>0</v>
      </c>
      <c r="G6" s="196"/>
      <c r="H6" s="196"/>
      <c r="I6" s="197"/>
      <c r="J6" s="197"/>
      <c r="K6" s="197"/>
      <c r="L6" s="197"/>
      <c r="M6" s="197"/>
      <c r="N6" s="197"/>
      <c r="O6" s="197"/>
      <c r="P6" s="197"/>
      <c r="Q6" s="226">
        <f t="shared" si="0"/>
        <v>0</v>
      </c>
      <c r="R6" s="227">
        <f t="shared" si="1"/>
        <v>0</v>
      </c>
    </row>
    <row r="7" spans="1:18" outlineLevel="1">
      <c r="A7" s="194" t="str">
        <f>'Planning à 7'!I6</f>
        <v>Equipe 4</v>
      </c>
      <c r="B7" s="204"/>
      <c r="C7" s="200">
        <f>J4</f>
        <v>0</v>
      </c>
      <c r="D7" s="200">
        <f>I4</f>
        <v>0</v>
      </c>
      <c r="E7" s="200">
        <f>J5</f>
        <v>0</v>
      </c>
      <c r="F7" s="200">
        <f>I5</f>
        <v>0</v>
      </c>
      <c r="G7" s="200">
        <f>J6</f>
        <v>0</v>
      </c>
      <c r="H7" s="200">
        <f>I6</f>
        <v>0</v>
      </c>
      <c r="I7" s="196"/>
      <c r="J7" s="196"/>
      <c r="K7" s="197"/>
      <c r="L7" s="197"/>
      <c r="M7" s="197"/>
      <c r="N7" s="197"/>
      <c r="O7" s="197"/>
      <c r="P7" s="197"/>
      <c r="Q7" s="226">
        <f t="shared" si="0"/>
        <v>0</v>
      </c>
      <c r="R7" s="227">
        <f t="shared" si="1"/>
        <v>0</v>
      </c>
    </row>
    <row r="8" spans="1:18" outlineLevel="1">
      <c r="A8" s="194" t="str">
        <f>'Planning à 7'!I7</f>
        <v>Equipe 5</v>
      </c>
      <c r="B8" s="204"/>
      <c r="C8" s="201">
        <f>L4</f>
        <v>0</v>
      </c>
      <c r="D8" s="201">
        <f>K4</f>
        <v>0</v>
      </c>
      <c r="E8" s="200">
        <f>L5</f>
        <v>0</v>
      </c>
      <c r="F8" s="200">
        <f>K5</f>
        <v>0</v>
      </c>
      <c r="G8" s="201">
        <f>L6</f>
        <v>0</v>
      </c>
      <c r="H8" s="201">
        <f>K6</f>
        <v>0</v>
      </c>
      <c r="I8" s="200">
        <f>L7</f>
        <v>0</v>
      </c>
      <c r="J8" s="200">
        <f>K7</f>
        <v>0</v>
      </c>
      <c r="K8" s="202"/>
      <c r="L8" s="202"/>
      <c r="M8" s="203"/>
      <c r="N8" s="203"/>
      <c r="O8" s="203"/>
      <c r="P8" s="203"/>
      <c r="Q8" s="226">
        <f t="shared" si="0"/>
        <v>0</v>
      </c>
      <c r="R8" s="227">
        <f t="shared" si="1"/>
        <v>0</v>
      </c>
    </row>
    <row r="9" spans="1:18" outlineLevel="1">
      <c r="A9" s="194" t="str">
        <f>'Planning à 7'!I8</f>
        <v>Equipe 6</v>
      </c>
      <c r="B9" s="204"/>
      <c r="C9" s="201">
        <f>N4</f>
        <v>0</v>
      </c>
      <c r="D9" s="201">
        <f>M4</f>
        <v>0</v>
      </c>
      <c r="E9" s="200">
        <f>N5</f>
        <v>0</v>
      </c>
      <c r="F9" s="200">
        <f>M5</f>
        <v>0</v>
      </c>
      <c r="G9" s="201">
        <f>N6</f>
        <v>0</v>
      </c>
      <c r="H9" s="201">
        <f>M6</f>
        <v>0</v>
      </c>
      <c r="I9" s="200">
        <f>N7</f>
        <v>0</v>
      </c>
      <c r="J9" s="200">
        <f>M7</f>
        <v>0</v>
      </c>
      <c r="K9" s="200">
        <f>N8</f>
        <v>0</v>
      </c>
      <c r="L9" s="200">
        <f>M8</f>
        <v>0</v>
      </c>
      <c r="M9" s="202"/>
      <c r="N9" s="202"/>
      <c r="O9" s="203"/>
      <c r="P9" s="203"/>
      <c r="Q9" s="226">
        <f t="shared" si="0"/>
        <v>0</v>
      </c>
      <c r="R9" s="227">
        <f t="shared" si="1"/>
        <v>0</v>
      </c>
    </row>
    <row r="10" spans="1:18" outlineLevel="1">
      <c r="A10" s="194" t="str">
        <f>'Planning à 7'!I9</f>
        <v>Equipe 7</v>
      </c>
      <c r="B10" s="204"/>
      <c r="C10" s="201">
        <f>P4</f>
        <v>0</v>
      </c>
      <c r="D10" s="201">
        <f>O4</f>
        <v>0</v>
      </c>
      <c r="E10" s="200">
        <f>P5</f>
        <v>0</v>
      </c>
      <c r="F10" s="200">
        <f>O5</f>
        <v>0</v>
      </c>
      <c r="G10" s="201">
        <f>P6</f>
        <v>0</v>
      </c>
      <c r="H10" s="201">
        <f>O6</f>
        <v>0</v>
      </c>
      <c r="I10" s="200">
        <f>P7</f>
        <v>0</v>
      </c>
      <c r="J10" s="200">
        <f>O7</f>
        <v>0</v>
      </c>
      <c r="K10" s="200">
        <f>P8</f>
        <v>0</v>
      </c>
      <c r="L10" s="200">
        <f>O8</f>
        <v>0</v>
      </c>
      <c r="M10" s="200">
        <f>P9</f>
        <v>0</v>
      </c>
      <c r="N10" s="200">
        <f>O9</f>
        <v>0</v>
      </c>
      <c r="O10" s="202"/>
      <c r="P10" s="202"/>
      <c r="Q10" s="226">
        <f t="shared" si="0"/>
        <v>0</v>
      </c>
      <c r="R10" s="227">
        <f t="shared" si="1"/>
        <v>0</v>
      </c>
    </row>
    <row r="11" spans="1:18" outlineLevel="1">
      <c r="A11" s="220"/>
      <c r="Q11" s="228"/>
    </row>
    <row r="12" spans="1:18" outlineLevel="1">
      <c r="A12" s="188"/>
      <c r="B12" s="194" t="s">
        <v>16</v>
      </c>
      <c r="C12" s="197" t="s">
        <v>17</v>
      </c>
      <c r="D12" s="197" t="s">
        <v>18</v>
      </c>
      <c r="E12" s="189" t="s">
        <v>19</v>
      </c>
      <c r="F12" s="206" t="s">
        <v>20</v>
      </c>
      <c r="G12" s="229" t="s">
        <v>21</v>
      </c>
      <c r="H12" s="188"/>
      <c r="I12" s="190" t="s">
        <v>22</v>
      </c>
      <c r="J12" s="190"/>
      <c r="K12" s="230"/>
      <c r="Q12" s="228"/>
    </row>
    <row r="13" spans="1:18" outlineLevel="1">
      <c r="A13" s="194" t="str">
        <f t="shared" ref="A13:A19" si="2">A4</f>
        <v>Equipe 1</v>
      </c>
      <c r="B13" s="208">
        <f t="shared" ref="B13:B19" si="3">IF(B4="A",0, IF(B4="F", (Q4*2+R4*1),(Q4*3+R4*2)))</f>
        <v>0</v>
      </c>
      <c r="C13" s="209">
        <f>C4+E4+G4+I4+K4+M4+O4</f>
        <v>0</v>
      </c>
      <c r="D13" s="209">
        <f>D4+F4+H4+J4+L4+N4+P4</f>
        <v>0</v>
      </c>
      <c r="E13" s="210">
        <f t="shared" ref="E13:E19" si="4">C13-D13</f>
        <v>0</v>
      </c>
      <c r="F13" s="206">
        <f>RANK(G13,G$13:G$19)</f>
        <v>1</v>
      </c>
      <c r="G13" s="231">
        <f>B13+E13/1000</f>
        <v>0</v>
      </c>
      <c r="H13" s="203">
        <v>1</v>
      </c>
      <c r="I13" s="212" t="str">
        <f>IF($A$1="calcul",VLOOKUP(H13,$F$13:$K$19,6,FALSE),"1er")</f>
        <v>1er</v>
      </c>
      <c r="J13" s="212"/>
      <c r="K13" s="232" t="str">
        <f t="shared" ref="K13:K19" si="5">A13</f>
        <v>Equipe 1</v>
      </c>
    </row>
    <row r="14" spans="1:18" outlineLevel="1">
      <c r="A14" s="194" t="str">
        <f t="shared" si="2"/>
        <v>Equipe 2</v>
      </c>
      <c r="B14" s="208">
        <f t="shared" si="3"/>
        <v>0</v>
      </c>
      <c r="C14" s="209">
        <f t="shared" ref="C14:D19" si="6">C5+E5+G5+I5+K5+M5+O5</f>
        <v>0</v>
      </c>
      <c r="D14" s="209">
        <f t="shared" si="6"/>
        <v>0</v>
      </c>
      <c r="E14" s="210">
        <f t="shared" si="4"/>
        <v>0</v>
      </c>
      <c r="F14" s="206">
        <f>RANK(G14,G$13:G$19)</f>
        <v>1</v>
      </c>
      <c r="G14" s="231">
        <f t="shared" ref="G14:G19" si="7">B14+E14/1000</f>
        <v>0</v>
      </c>
      <c r="H14" s="203">
        <v>2</v>
      </c>
      <c r="I14" s="212" t="str">
        <f>IF($A$1="calcul",VLOOKUP(H14,$F$13:$K$19,6,FALSE),"2e")</f>
        <v>2e</v>
      </c>
      <c r="J14" s="212"/>
      <c r="K14" s="232" t="str">
        <f t="shared" si="5"/>
        <v>Equipe 2</v>
      </c>
    </row>
    <row r="15" spans="1:18" outlineLevel="1">
      <c r="A15" s="194" t="str">
        <f t="shared" si="2"/>
        <v>Equipe 3</v>
      </c>
      <c r="B15" s="208">
        <f t="shared" si="3"/>
        <v>0</v>
      </c>
      <c r="C15" s="209">
        <f t="shared" si="6"/>
        <v>0</v>
      </c>
      <c r="D15" s="209">
        <f t="shared" si="6"/>
        <v>0</v>
      </c>
      <c r="E15" s="210">
        <f t="shared" si="4"/>
        <v>0</v>
      </c>
      <c r="F15" s="206">
        <f t="shared" ref="F15:F19" si="8">RANK(G15,G$13:G$19)</f>
        <v>1</v>
      </c>
      <c r="G15" s="231">
        <f t="shared" si="7"/>
        <v>0</v>
      </c>
      <c r="H15" s="203">
        <v>3</v>
      </c>
      <c r="I15" s="212" t="str">
        <f>IF($A$1="calcul",VLOOKUP(H15,$F$13:$K$19,6,FALSE),"3e")</f>
        <v>3e</v>
      </c>
      <c r="J15" s="212"/>
      <c r="K15" s="232" t="str">
        <f t="shared" si="5"/>
        <v>Equipe 3</v>
      </c>
    </row>
    <row r="16" spans="1:18" outlineLevel="1">
      <c r="A16" s="194" t="str">
        <f t="shared" si="2"/>
        <v>Equipe 4</v>
      </c>
      <c r="B16" s="208">
        <f t="shared" si="3"/>
        <v>0</v>
      </c>
      <c r="C16" s="209">
        <f t="shared" si="6"/>
        <v>0</v>
      </c>
      <c r="D16" s="209">
        <f t="shared" si="6"/>
        <v>0</v>
      </c>
      <c r="E16" s="210">
        <f t="shared" si="4"/>
        <v>0</v>
      </c>
      <c r="F16" s="206">
        <f t="shared" si="8"/>
        <v>1</v>
      </c>
      <c r="G16" s="231">
        <f t="shared" si="7"/>
        <v>0</v>
      </c>
      <c r="H16" s="203">
        <v>4</v>
      </c>
      <c r="I16" s="212" t="str">
        <f>IF($A$1="calcul",VLOOKUP(H16,$F$13:$K$19,6,FALSE),"4e")</f>
        <v>4e</v>
      </c>
      <c r="J16" s="212"/>
      <c r="K16" s="232" t="str">
        <f t="shared" si="5"/>
        <v>Equipe 4</v>
      </c>
    </row>
    <row r="17" spans="1:18" outlineLevel="1">
      <c r="A17" s="194" t="str">
        <f t="shared" si="2"/>
        <v>Equipe 5</v>
      </c>
      <c r="B17" s="208">
        <f t="shared" si="3"/>
        <v>0</v>
      </c>
      <c r="C17" s="209">
        <f t="shared" si="6"/>
        <v>0</v>
      </c>
      <c r="D17" s="209">
        <f t="shared" si="6"/>
        <v>0</v>
      </c>
      <c r="E17" s="210">
        <f t="shared" si="4"/>
        <v>0</v>
      </c>
      <c r="F17" s="206">
        <f t="shared" si="8"/>
        <v>1</v>
      </c>
      <c r="G17" s="231">
        <f t="shared" si="7"/>
        <v>0</v>
      </c>
      <c r="H17" s="203">
        <v>5</v>
      </c>
      <c r="I17" s="212" t="str">
        <f>IF($A$1="calcul",VLOOKUP(H17,$F$13:$K$19,6,FALSE),"5e")</f>
        <v>5e</v>
      </c>
      <c r="J17" s="212"/>
      <c r="K17" s="232" t="str">
        <f t="shared" si="5"/>
        <v>Equipe 5</v>
      </c>
    </row>
    <row r="18" spans="1:18" outlineLevel="1">
      <c r="A18" s="194" t="str">
        <f t="shared" si="2"/>
        <v>Equipe 6</v>
      </c>
      <c r="B18" s="208">
        <f t="shared" si="3"/>
        <v>0</v>
      </c>
      <c r="C18" s="209">
        <f t="shared" si="6"/>
        <v>0</v>
      </c>
      <c r="D18" s="209">
        <f t="shared" si="6"/>
        <v>0</v>
      </c>
      <c r="E18" s="210">
        <f t="shared" si="4"/>
        <v>0</v>
      </c>
      <c r="F18" s="206">
        <f t="shared" si="8"/>
        <v>1</v>
      </c>
      <c r="G18" s="231">
        <f t="shared" si="7"/>
        <v>0</v>
      </c>
      <c r="H18" s="203">
        <v>6</v>
      </c>
      <c r="I18" s="212" t="str">
        <f>IF($A$1="calcul",VLOOKUP(H18,$F$13:$K$19,6,FALSE),"6e")</f>
        <v>6e</v>
      </c>
      <c r="J18" s="212"/>
      <c r="K18" s="232" t="str">
        <f t="shared" si="5"/>
        <v>Equipe 6</v>
      </c>
    </row>
    <row r="19" spans="1:18" outlineLevel="1">
      <c r="A19" s="194" t="str">
        <f t="shared" si="2"/>
        <v>Equipe 7</v>
      </c>
      <c r="B19" s="208">
        <f t="shared" si="3"/>
        <v>0</v>
      </c>
      <c r="C19" s="209">
        <f t="shared" si="6"/>
        <v>0</v>
      </c>
      <c r="D19" s="209">
        <f t="shared" si="6"/>
        <v>0</v>
      </c>
      <c r="E19" s="210">
        <f t="shared" si="4"/>
        <v>0</v>
      </c>
      <c r="F19" s="206">
        <f t="shared" si="8"/>
        <v>1</v>
      </c>
      <c r="G19" s="231">
        <f t="shared" si="7"/>
        <v>0</v>
      </c>
      <c r="H19" s="203">
        <v>7</v>
      </c>
      <c r="I19" s="212" t="str">
        <f>IF($A$1="calcul",VLOOKUP(H19,$F$13:$K$19,6,FALSE),"7e")</f>
        <v>7e</v>
      </c>
      <c r="J19" s="212"/>
      <c r="K19" s="232" t="str">
        <f t="shared" si="5"/>
        <v>Equipe 7</v>
      </c>
    </row>
    <row r="20" spans="1:18" outlineLevel="1">
      <c r="A20" s="230"/>
      <c r="B20" s="230"/>
      <c r="C20" s="233">
        <f>SUM(C13:C19)</f>
        <v>0</v>
      </c>
      <c r="D20" s="233">
        <f>SUM(D13:D19)</f>
        <v>0</v>
      </c>
      <c r="E20" s="233"/>
      <c r="F20" s="230"/>
      <c r="G20" s="188"/>
      <c r="H20" s="233"/>
      <c r="I20" s="234"/>
      <c r="J20" s="234"/>
      <c r="K20" s="188"/>
      <c r="L20" s="188"/>
      <c r="M20" s="188"/>
      <c r="N20" s="188"/>
      <c r="O20" s="188"/>
      <c r="P20" s="188"/>
      <c r="Q20" s="187"/>
      <c r="R20" s="188"/>
    </row>
    <row r="21" spans="1:18" ht="17.399999999999999">
      <c r="A21" s="215"/>
      <c r="Q21" s="228"/>
    </row>
    <row r="22" spans="1:18" ht="17.399999999999999">
      <c r="A22" s="215"/>
      <c r="Q22" s="228"/>
    </row>
  </sheetData>
  <mergeCells count="16">
    <mergeCell ref="I17:J17"/>
    <mergeCell ref="I18:J18"/>
    <mergeCell ref="I19:J19"/>
    <mergeCell ref="M3:N3"/>
    <mergeCell ref="I12:J12"/>
    <mergeCell ref="I13:J13"/>
    <mergeCell ref="I14:J14"/>
    <mergeCell ref="I15:J15"/>
    <mergeCell ref="I16:J16"/>
    <mergeCell ref="A2:R2"/>
    <mergeCell ref="C3:D3"/>
    <mergeCell ref="E3:F3"/>
    <mergeCell ref="G3:H3"/>
    <mergeCell ref="I3:J3"/>
    <mergeCell ref="K3:L3"/>
    <mergeCell ref="O3:P3"/>
  </mergeCells>
  <dataValidations count="2">
    <dataValidation type="list" allowBlank="1" showInputMessage="1" showErrorMessage="1" sqref="B4:B10">
      <formula1>"A,F"</formula1>
    </dataValidation>
    <dataValidation type="list" allowBlank="1" showInputMessage="1" showErrorMessage="1" sqref="A1">
      <formula1>"calcul"</formula1>
    </dataValidation>
  </dataValidations>
  <printOptions horizontalCentered="1" verticalCentered="1"/>
  <pageMargins left="0" right="0" top="0" bottom="0" header="0" footer="0"/>
  <pageSetup paperSize="9" scale="96" orientation="landscape" horizontalDpi="300" verticalDpi="300" r:id="rId1"/>
  <headerFooter scaleWithDoc="0">
    <oddHeader>&amp;C&amp;G</oddHeader>
    <oddFooter>&amp;L&amp;"Open Sans,Normal"&amp;8© 2017 - Ligue Flying Disc&amp;R&amp;"Open Sans,Normal"&amp;8&amp;D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</sheetPr>
  <dimension ref="A1:O65"/>
  <sheetViews>
    <sheetView view="pageBreakPreview" zoomScale="50" zoomScaleNormal="60" zoomScaleSheetLayoutView="50" workbookViewId="0">
      <selection activeCell="Q64" sqref="Q64"/>
    </sheetView>
  </sheetViews>
  <sheetFormatPr baseColWidth="10" defaultColWidth="11.6640625" defaultRowHeight="15"/>
  <cols>
    <col min="1" max="1" width="5.77734375" style="11" customWidth="1"/>
    <col min="2" max="2" width="10.77734375" style="11" customWidth="1"/>
    <col min="3" max="6" width="25.77734375" style="11" customWidth="1"/>
    <col min="7" max="8" width="10.77734375" style="11" customWidth="1"/>
    <col min="9" max="10" width="25.77734375" style="11" customWidth="1"/>
    <col min="11" max="16384" width="11.6640625" style="11"/>
  </cols>
  <sheetData>
    <row r="1" spans="1:15" ht="180" customHeight="1">
      <c r="A1" s="9" t="s">
        <v>575</v>
      </c>
      <c r="B1" s="9"/>
      <c r="C1" s="9"/>
      <c r="D1" s="9"/>
      <c r="E1" s="9"/>
      <c r="F1" s="9"/>
      <c r="G1" s="9"/>
      <c r="H1" s="9"/>
      <c r="I1" s="9"/>
      <c r="J1" s="9"/>
    </row>
    <row r="2" spans="1:15" ht="24" customHeight="1">
      <c r="G2" s="123"/>
      <c r="H2" s="123"/>
      <c r="I2" s="13" t="s">
        <v>0</v>
      </c>
      <c r="J2" s="13" t="s">
        <v>1</v>
      </c>
      <c r="O2" s="154"/>
    </row>
    <row r="3" spans="1:15" ht="24" customHeight="1">
      <c r="G3" s="123"/>
      <c r="H3" s="123"/>
      <c r="I3" s="14" t="s">
        <v>567</v>
      </c>
      <c r="J3" s="14" t="e">
        <f>VLOOKUP(I3,'club-ville'!B:C,2,FALSE)</f>
        <v>#N/A</v>
      </c>
      <c r="O3" s="154"/>
    </row>
    <row r="4" spans="1:15" ht="24" customHeight="1">
      <c r="A4" s="123"/>
      <c r="B4" s="123"/>
      <c r="C4" s="124" t="s">
        <v>535</v>
      </c>
      <c r="D4" s="124"/>
      <c r="E4" s="124" t="s">
        <v>536</v>
      </c>
      <c r="F4" s="124"/>
      <c r="H4" s="32"/>
      <c r="I4" s="15" t="s">
        <v>568</v>
      </c>
      <c r="J4" s="16" t="e">
        <f>VLOOKUP(I4,'club-ville'!B:C,2,FALSE)</f>
        <v>#N/A</v>
      </c>
      <c r="O4" s="154"/>
    </row>
    <row r="5" spans="1:15" ht="24" customHeight="1">
      <c r="A5" s="125" t="s">
        <v>2</v>
      </c>
      <c r="B5" s="155" t="s">
        <v>3</v>
      </c>
      <c r="C5" s="156" t="s">
        <v>555</v>
      </c>
      <c r="D5" s="157"/>
      <c r="E5" s="157"/>
      <c r="F5" s="158"/>
      <c r="H5" s="123"/>
      <c r="I5" s="14" t="s">
        <v>569</v>
      </c>
      <c r="J5" s="14" t="e">
        <f>VLOOKUP(I5,'club-ville'!B:C,2,FALSE)</f>
        <v>#N/A</v>
      </c>
      <c r="O5" s="154"/>
    </row>
    <row r="6" spans="1:15" ht="24" customHeight="1">
      <c r="A6" s="127"/>
      <c r="B6" s="159" t="s">
        <v>4</v>
      </c>
      <c r="C6" s="160" t="str">
        <f>I6</f>
        <v>Equipe 4</v>
      </c>
      <c r="D6" s="161" t="str">
        <f>I7</f>
        <v>Equipe 5</v>
      </c>
      <c r="E6" s="160" t="str">
        <f>I5</f>
        <v>Equipe 3</v>
      </c>
      <c r="F6" s="161" t="str">
        <f>I8</f>
        <v>Equipe 6</v>
      </c>
      <c r="G6" s="123"/>
      <c r="H6" s="32"/>
      <c r="I6" s="15" t="s">
        <v>570</v>
      </c>
      <c r="J6" s="16" t="e">
        <f>VLOOKUP(I6,'club-ville'!B:C,2,FALSE)</f>
        <v>#N/A</v>
      </c>
      <c r="O6" s="154"/>
    </row>
    <row r="7" spans="1:15" ht="24" customHeight="1">
      <c r="A7" s="127"/>
      <c r="B7" s="162"/>
      <c r="C7" s="131" t="str">
        <f>I4</f>
        <v>Equipe 2</v>
      </c>
      <c r="D7" s="132"/>
      <c r="E7" s="131" t="str">
        <f>I3</f>
        <v>Equipe 1</v>
      </c>
      <c r="F7" s="132"/>
      <c r="G7" s="133" t="s">
        <v>5</v>
      </c>
      <c r="H7" s="123"/>
      <c r="I7" s="14" t="s">
        <v>571</v>
      </c>
      <c r="J7" s="14" t="e">
        <f>VLOOKUP(I7,'club-ville'!B:C,2,FALSE)</f>
        <v>#N/A</v>
      </c>
      <c r="O7" s="154"/>
    </row>
    <row r="8" spans="1:15" ht="24" customHeight="1">
      <c r="A8" s="127"/>
      <c r="B8" s="159" t="s">
        <v>537</v>
      </c>
      <c r="C8" s="160" t="str">
        <f>I4</f>
        <v>Equipe 2</v>
      </c>
      <c r="D8" s="161" t="str">
        <f>I9</f>
        <v>Equipe 7</v>
      </c>
      <c r="E8" s="160" t="str">
        <f>I3</f>
        <v>Equipe 1</v>
      </c>
      <c r="F8" s="161" t="str">
        <f>I10</f>
        <v>Equipe 8</v>
      </c>
      <c r="G8" s="123"/>
      <c r="H8" s="32"/>
      <c r="I8" s="86" t="s">
        <v>572</v>
      </c>
      <c r="J8" s="16" t="e">
        <f>VLOOKUP(I8,'club-ville'!B:C,2,FALSE)</f>
        <v>#N/A</v>
      </c>
      <c r="O8" s="154"/>
    </row>
    <row r="9" spans="1:15" ht="24" customHeight="1">
      <c r="A9" s="127"/>
      <c r="B9" s="162"/>
      <c r="C9" s="131" t="str">
        <f>I6</f>
        <v>Equipe 4</v>
      </c>
      <c r="D9" s="132"/>
      <c r="E9" s="131" t="str">
        <f>I5</f>
        <v>Equipe 3</v>
      </c>
      <c r="F9" s="132"/>
      <c r="G9" s="133" t="s">
        <v>5</v>
      </c>
      <c r="H9" s="123"/>
      <c r="I9" s="69" t="s">
        <v>573</v>
      </c>
      <c r="J9" s="14" t="e">
        <f>VLOOKUP(I9,'club-ville'!B:C,2,FALSE)</f>
        <v>#N/A</v>
      </c>
      <c r="O9" s="154"/>
    </row>
    <row r="10" spans="1:15" ht="24" customHeight="1">
      <c r="A10" s="127"/>
      <c r="B10" s="159" t="s">
        <v>538</v>
      </c>
      <c r="C10" s="160" t="str">
        <f>I6</f>
        <v>Equipe 4</v>
      </c>
      <c r="D10" s="161" t="str">
        <f>I8</f>
        <v>Equipe 6</v>
      </c>
      <c r="E10" s="160" t="str">
        <f>I5</f>
        <v>Equipe 3</v>
      </c>
      <c r="F10" s="161" t="str">
        <f>I7</f>
        <v>Equipe 5</v>
      </c>
      <c r="G10" s="32"/>
      <c r="H10" s="32"/>
      <c r="I10" s="15" t="s">
        <v>574</v>
      </c>
      <c r="J10" s="16" t="e">
        <f>VLOOKUP(I10,'club-ville'!B:C,2,FALSE)</f>
        <v>#N/A</v>
      </c>
      <c r="O10" s="154"/>
    </row>
    <row r="11" spans="1:15" ht="24" customHeight="1">
      <c r="A11" s="127"/>
      <c r="B11" s="162"/>
      <c r="C11" s="131" t="str">
        <f>I10</f>
        <v>Equipe 8</v>
      </c>
      <c r="D11" s="132"/>
      <c r="E11" s="131" t="str">
        <f>I9</f>
        <v>Equipe 7</v>
      </c>
      <c r="F11" s="132"/>
      <c r="G11" s="133" t="s">
        <v>5</v>
      </c>
      <c r="H11" s="32"/>
      <c r="I11" s="31"/>
      <c r="J11" s="31"/>
      <c r="O11" s="163"/>
    </row>
    <row r="12" spans="1:15" ht="24" customHeight="1">
      <c r="A12" s="127"/>
      <c r="B12" s="159" t="s">
        <v>557</v>
      </c>
      <c r="C12" s="160" t="str">
        <f>I4</f>
        <v>Equipe 2</v>
      </c>
      <c r="D12" s="161" t="str">
        <f>I10</f>
        <v>Equipe 8</v>
      </c>
      <c r="E12" s="160" t="str">
        <f>I3</f>
        <v>Equipe 1</v>
      </c>
      <c r="F12" s="161" t="str">
        <f>I9</f>
        <v>Equipe 7</v>
      </c>
      <c r="G12" s="123"/>
      <c r="H12" s="32"/>
      <c r="I12" s="164" t="s">
        <v>582</v>
      </c>
      <c r="J12" s="165"/>
      <c r="O12" s="163"/>
    </row>
    <row r="13" spans="1:15" ht="24" customHeight="1">
      <c r="A13" s="142"/>
      <c r="B13" s="162"/>
      <c r="C13" s="131" t="str">
        <f>I7</f>
        <v>Equipe 5</v>
      </c>
      <c r="D13" s="132"/>
      <c r="E13" s="131" t="str">
        <f>I8</f>
        <v>Equipe 6</v>
      </c>
      <c r="F13" s="132"/>
      <c r="G13" s="133" t="s">
        <v>5</v>
      </c>
      <c r="H13" s="32"/>
      <c r="I13" s="166"/>
      <c r="J13" s="167"/>
    </row>
    <row r="14" spans="1:15" ht="24" customHeight="1">
      <c r="A14" s="123"/>
      <c r="B14" s="123"/>
      <c r="C14" s="123"/>
      <c r="D14" s="123"/>
      <c r="E14" s="123"/>
      <c r="F14" s="123"/>
      <c r="G14" s="123"/>
      <c r="H14" s="32"/>
      <c r="I14" s="166"/>
      <c r="J14" s="167"/>
    </row>
    <row r="15" spans="1:15" ht="24" customHeight="1">
      <c r="A15" s="123"/>
      <c r="B15" s="123"/>
      <c r="C15" s="123"/>
      <c r="D15" s="123"/>
      <c r="E15" s="123"/>
      <c r="F15" s="123"/>
      <c r="G15" s="123"/>
      <c r="H15" s="32"/>
      <c r="I15" s="168"/>
      <c r="J15" s="169"/>
    </row>
    <row r="16" spans="1:15" ht="24" customHeight="1">
      <c r="A16" s="123"/>
      <c r="B16" s="123"/>
      <c r="C16" s="123"/>
      <c r="D16" s="123"/>
      <c r="E16" s="123"/>
      <c r="F16" s="123"/>
      <c r="G16" s="123"/>
      <c r="H16" s="32"/>
    </row>
    <row r="17" spans="1:10" ht="24" customHeight="1">
      <c r="A17" s="123"/>
      <c r="B17" s="123"/>
      <c r="C17" s="123"/>
      <c r="D17" s="123"/>
      <c r="E17" s="123"/>
      <c r="F17" s="123"/>
      <c r="G17" s="123"/>
      <c r="H17" s="32"/>
      <c r="I17" s="54" t="s">
        <v>583</v>
      </c>
      <c r="J17" s="55"/>
    </row>
    <row r="18" spans="1:10" ht="24" customHeight="1">
      <c r="A18" s="170"/>
      <c r="B18" s="171"/>
      <c r="C18" s="172"/>
      <c r="D18" s="172"/>
      <c r="E18" s="172"/>
      <c r="F18" s="172"/>
      <c r="G18" s="173"/>
      <c r="H18" s="32"/>
      <c r="I18" s="56"/>
      <c r="J18" s="57"/>
    </row>
    <row r="19" spans="1:10" ht="24" customHeight="1">
      <c r="A19" s="125" t="s">
        <v>9</v>
      </c>
      <c r="B19" s="159" t="s">
        <v>10</v>
      </c>
      <c r="C19" s="160" t="str">
        <f>I7</f>
        <v>Equipe 5</v>
      </c>
      <c r="D19" s="161" t="str">
        <f>I10</f>
        <v>Equipe 8</v>
      </c>
      <c r="E19" s="160" t="str">
        <f>I6</f>
        <v>Equipe 4</v>
      </c>
      <c r="F19" s="161" t="str">
        <f>I9</f>
        <v>Equipe 7</v>
      </c>
      <c r="G19" s="32"/>
      <c r="H19" s="32"/>
      <c r="I19" s="56"/>
      <c r="J19" s="57"/>
    </row>
    <row r="20" spans="1:10" ht="24" customHeight="1">
      <c r="A20" s="127"/>
      <c r="B20" s="162"/>
      <c r="C20" s="131" t="str">
        <f>I4</f>
        <v>Equipe 2</v>
      </c>
      <c r="D20" s="132"/>
      <c r="E20" s="131" t="str">
        <f>I3</f>
        <v>Equipe 1</v>
      </c>
      <c r="F20" s="132"/>
      <c r="G20" s="133" t="s">
        <v>5</v>
      </c>
      <c r="H20" s="32"/>
      <c r="I20" s="56"/>
      <c r="J20" s="57"/>
    </row>
    <row r="21" spans="1:10" ht="24" customHeight="1">
      <c r="A21" s="127"/>
      <c r="B21" s="159" t="s">
        <v>3</v>
      </c>
      <c r="C21" s="160" t="str">
        <f>I4</f>
        <v>Equipe 2</v>
      </c>
      <c r="D21" s="161" t="str">
        <f>I5</f>
        <v>Equipe 3</v>
      </c>
      <c r="E21" s="160" t="str">
        <f>I3</f>
        <v>Equipe 1</v>
      </c>
      <c r="F21" s="161" t="str">
        <f>I8</f>
        <v>Equipe 6</v>
      </c>
      <c r="G21" s="123"/>
      <c r="H21" s="32"/>
      <c r="I21" s="56"/>
      <c r="J21" s="57"/>
    </row>
    <row r="22" spans="1:10" ht="24" customHeight="1">
      <c r="A22" s="127"/>
      <c r="B22" s="162"/>
      <c r="C22" s="131" t="str">
        <f>I5</f>
        <v>Equipe 3</v>
      </c>
      <c r="D22" s="132"/>
      <c r="E22" s="131" t="str">
        <f>I8</f>
        <v>Equipe 6</v>
      </c>
      <c r="F22" s="132"/>
      <c r="G22" s="133" t="s">
        <v>5</v>
      </c>
      <c r="H22" s="32"/>
      <c r="I22" s="56"/>
      <c r="J22" s="57"/>
    </row>
    <row r="23" spans="1:10" ht="24" customHeight="1">
      <c r="A23" s="127"/>
      <c r="B23" s="159" t="s">
        <v>541</v>
      </c>
      <c r="C23" s="160" t="str">
        <f>I5</f>
        <v>Equipe 3</v>
      </c>
      <c r="D23" s="161" t="str">
        <f>I9</f>
        <v>Equipe 7</v>
      </c>
      <c r="E23" s="160" t="str">
        <f>I8</f>
        <v>Equipe 6</v>
      </c>
      <c r="F23" s="161" t="str">
        <f>I10</f>
        <v>Equipe 8</v>
      </c>
      <c r="G23" s="123"/>
      <c r="H23" s="32"/>
      <c r="I23" s="56"/>
      <c r="J23" s="57"/>
    </row>
    <row r="24" spans="1:10" ht="24" customHeight="1">
      <c r="A24" s="127"/>
      <c r="B24" s="162"/>
      <c r="C24" s="131" t="str">
        <f>I6</f>
        <v>Equipe 4</v>
      </c>
      <c r="D24" s="132"/>
      <c r="E24" s="131" t="str">
        <f>I7</f>
        <v>Equipe 5</v>
      </c>
      <c r="F24" s="132"/>
      <c r="G24" s="133" t="s">
        <v>5</v>
      </c>
      <c r="H24" s="32"/>
      <c r="I24" s="56"/>
      <c r="J24" s="57"/>
    </row>
    <row r="25" spans="1:10" ht="24" customHeight="1">
      <c r="A25" s="127"/>
      <c r="B25" s="159" t="s">
        <v>542</v>
      </c>
      <c r="C25" s="160" t="str">
        <f>I4</f>
        <v>Equipe 2</v>
      </c>
      <c r="D25" s="161" t="str">
        <f>I6</f>
        <v>Equipe 4</v>
      </c>
      <c r="E25" s="160" t="str">
        <f>I3</f>
        <v>Equipe 1</v>
      </c>
      <c r="F25" s="161" t="str">
        <f>I7</f>
        <v>Equipe 5</v>
      </c>
      <c r="G25" s="123"/>
      <c r="H25" s="174"/>
      <c r="I25" s="56"/>
      <c r="J25" s="57"/>
    </row>
    <row r="26" spans="1:10" ht="24" customHeight="1">
      <c r="A26" s="127"/>
      <c r="B26" s="162"/>
      <c r="C26" s="131" t="str">
        <f>I9</f>
        <v>Equipe 7</v>
      </c>
      <c r="D26" s="132"/>
      <c r="E26" s="131" t="str">
        <f>I10</f>
        <v>Equipe 8</v>
      </c>
      <c r="F26" s="132"/>
      <c r="G26" s="133" t="s">
        <v>5</v>
      </c>
      <c r="H26" s="174"/>
      <c r="I26" s="56"/>
      <c r="J26" s="57"/>
    </row>
    <row r="27" spans="1:10" ht="24" customHeight="1">
      <c r="A27" s="127"/>
      <c r="B27" s="159" t="s">
        <v>7</v>
      </c>
      <c r="C27" s="160" t="str">
        <f>I7</f>
        <v>Equipe 5</v>
      </c>
      <c r="D27" s="161" t="str">
        <f>I9</f>
        <v>Equipe 7</v>
      </c>
      <c r="E27" s="160" t="str">
        <f>I5</f>
        <v>Equipe 3</v>
      </c>
      <c r="F27" s="161" t="str">
        <f>I10</f>
        <v>Equipe 8</v>
      </c>
      <c r="G27" s="123"/>
      <c r="H27" s="123"/>
      <c r="I27" s="56"/>
      <c r="J27" s="57"/>
    </row>
    <row r="28" spans="1:10" ht="24" customHeight="1">
      <c r="A28" s="142"/>
      <c r="B28" s="162"/>
      <c r="C28" s="131" t="str">
        <f>I3</f>
        <v>Equipe 1</v>
      </c>
      <c r="D28" s="132"/>
      <c r="E28" s="131" t="str">
        <f>I6</f>
        <v>Equipe 4</v>
      </c>
      <c r="F28" s="132"/>
      <c r="G28" s="133" t="s">
        <v>5</v>
      </c>
      <c r="H28" s="123"/>
      <c r="I28" s="62"/>
      <c r="J28" s="63"/>
    </row>
    <row r="29" spans="1:10" ht="24" customHeight="1">
      <c r="A29" s="123"/>
      <c r="B29" s="123"/>
      <c r="C29" s="123"/>
      <c r="D29" s="123"/>
      <c r="E29" s="123"/>
      <c r="F29" s="123"/>
      <c r="G29" s="123"/>
      <c r="H29" s="32"/>
    </row>
    <row r="30" spans="1:10" ht="24" customHeight="1">
      <c r="A30" s="123"/>
      <c r="B30" s="123"/>
      <c r="C30" s="123"/>
      <c r="D30" s="123"/>
      <c r="E30" s="123"/>
      <c r="F30" s="123"/>
      <c r="G30" s="123"/>
      <c r="H30" s="123"/>
      <c r="I30" s="42" t="s">
        <v>577</v>
      </c>
      <c r="J30" s="43"/>
    </row>
    <row r="31" spans="1:10" ht="24" customHeight="1">
      <c r="A31" s="123"/>
      <c r="B31" s="123"/>
      <c r="C31" s="123"/>
      <c r="D31" s="123"/>
      <c r="E31" s="123"/>
      <c r="F31" s="123"/>
      <c r="G31" s="123"/>
      <c r="H31" s="32"/>
      <c r="I31" s="48" t="s">
        <v>578</v>
      </c>
      <c r="J31" s="49"/>
    </row>
    <row r="32" spans="1:10" ht="24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</row>
    <row r="33" spans="1:15" s="175" customFormat="1" ht="180" customHeight="1">
      <c r="A33" s="9" t="s">
        <v>575</v>
      </c>
      <c r="B33" s="9"/>
      <c r="C33" s="9"/>
      <c r="D33" s="9"/>
      <c r="E33" s="9"/>
      <c r="F33" s="9"/>
      <c r="G33" s="9"/>
      <c r="H33" s="9"/>
      <c r="I33" s="9"/>
      <c r="J33" s="9"/>
    </row>
    <row r="34" spans="1:15" ht="24" customHeight="1">
      <c r="I34" s="13" t="s">
        <v>0</v>
      </c>
      <c r="J34" s="13" t="s">
        <v>1</v>
      </c>
      <c r="O34" s="154"/>
    </row>
    <row r="35" spans="1:15" ht="24" customHeight="1">
      <c r="I35" s="14" t="str">
        <f>I3</f>
        <v>Equipe 1</v>
      </c>
      <c r="J35" s="14" t="e">
        <f>VLOOKUP(I35,'club-ville'!B:C,2,FALSE)</f>
        <v>#N/A</v>
      </c>
      <c r="O35" s="154"/>
    </row>
    <row r="36" spans="1:15" ht="24" customHeight="1">
      <c r="A36" s="123"/>
      <c r="B36" s="123"/>
      <c r="C36" s="124" t="s">
        <v>535</v>
      </c>
      <c r="D36" s="124"/>
      <c r="E36" s="124" t="s">
        <v>536</v>
      </c>
      <c r="F36" s="124"/>
      <c r="G36" s="123"/>
      <c r="H36" s="31"/>
      <c r="I36" s="15" t="str">
        <f>I4</f>
        <v>Equipe 2</v>
      </c>
      <c r="J36" s="16" t="e">
        <f>VLOOKUP(I36,'club-ville'!B:C,2,FALSE)</f>
        <v>#N/A</v>
      </c>
      <c r="O36" s="154"/>
    </row>
    <row r="37" spans="1:15" ht="24" customHeight="1">
      <c r="A37" s="125" t="s">
        <v>2</v>
      </c>
      <c r="B37" s="155" t="s">
        <v>3</v>
      </c>
      <c r="C37" s="59" t="s">
        <v>555</v>
      </c>
      <c r="D37" s="60"/>
      <c r="E37" s="60"/>
      <c r="F37" s="61"/>
      <c r="G37" s="123"/>
      <c r="I37" s="14" t="str">
        <f t="shared" ref="I37:I42" si="0">I5</f>
        <v>Equipe 3</v>
      </c>
      <c r="J37" s="14" t="e">
        <f>VLOOKUP(I37,'club-ville'!B:C,2,FALSE)</f>
        <v>#N/A</v>
      </c>
      <c r="O37" s="154"/>
    </row>
    <row r="38" spans="1:15" ht="24" customHeight="1">
      <c r="A38" s="127"/>
      <c r="B38" s="159" t="s">
        <v>4</v>
      </c>
      <c r="C38" s="160" t="str">
        <f>I4</f>
        <v>Equipe 2</v>
      </c>
      <c r="D38" s="161" t="str">
        <f>I8</f>
        <v>Equipe 6</v>
      </c>
      <c r="E38" s="160" t="str">
        <f>I3</f>
        <v>Equipe 1</v>
      </c>
      <c r="F38" s="161" t="str">
        <f>I6</f>
        <v>Equipe 4</v>
      </c>
      <c r="G38" s="123"/>
      <c r="H38" s="31"/>
      <c r="I38" s="15" t="str">
        <f t="shared" si="0"/>
        <v>Equipe 4</v>
      </c>
      <c r="J38" s="16" t="e">
        <f>VLOOKUP(I38,'club-ville'!B:C,2,FALSE)</f>
        <v>#N/A</v>
      </c>
      <c r="O38" s="154"/>
    </row>
    <row r="39" spans="1:15" ht="24" customHeight="1">
      <c r="A39" s="127"/>
      <c r="B39" s="162"/>
      <c r="C39" s="131" t="str">
        <f>I8</f>
        <v>Equipe 6</v>
      </c>
      <c r="D39" s="132"/>
      <c r="E39" s="131" t="str">
        <f>I10</f>
        <v>Equipe 8</v>
      </c>
      <c r="F39" s="132"/>
      <c r="G39" s="133" t="s">
        <v>5</v>
      </c>
      <c r="I39" s="14" t="str">
        <f t="shared" si="0"/>
        <v>Equipe 5</v>
      </c>
      <c r="J39" s="14" t="e">
        <f>VLOOKUP(I39,'club-ville'!B:C,2,FALSE)</f>
        <v>#N/A</v>
      </c>
      <c r="O39" s="154"/>
    </row>
    <row r="40" spans="1:15" ht="24" customHeight="1">
      <c r="A40" s="127"/>
      <c r="B40" s="159" t="s">
        <v>537</v>
      </c>
      <c r="C40" s="160" t="str">
        <f>I8</f>
        <v>Equipe 6</v>
      </c>
      <c r="D40" s="161" t="str">
        <f>I9</f>
        <v>Equipe 7</v>
      </c>
      <c r="E40" s="160" t="str">
        <f>I6</f>
        <v>Equipe 4</v>
      </c>
      <c r="F40" s="161" t="str">
        <f>I10</f>
        <v>Equipe 8</v>
      </c>
      <c r="G40" s="123"/>
      <c r="H40" s="31"/>
      <c r="I40" s="15" t="str">
        <f t="shared" si="0"/>
        <v>Equipe 6</v>
      </c>
      <c r="J40" s="16" t="e">
        <f>VLOOKUP(I40,'club-ville'!B:C,2,FALSE)</f>
        <v>#N/A</v>
      </c>
      <c r="O40" s="154"/>
    </row>
    <row r="41" spans="1:15" ht="24" customHeight="1">
      <c r="A41" s="127"/>
      <c r="B41" s="162"/>
      <c r="C41" s="131" t="str">
        <f>I7</f>
        <v>Equipe 5</v>
      </c>
      <c r="D41" s="132"/>
      <c r="E41" s="131" t="str">
        <f>I5</f>
        <v>Equipe 3</v>
      </c>
      <c r="F41" s="132"/>
      <c r="G41" s="133" t="s">
        <v>5</v>
      </c>
      <c r="I41" s="14" t="str">
        <f t="shared" si="0"/>
        <v>Equipe 7</v>
      </c>
      <c r="J41" s="14" t="e">
        <f>VLOOKUP(I41,'club-ville'!B:C,2,FALSE)</f>
        <v>#N/A</v>
      </c>
      <c r="O41" s="154"/>
    </row>
    <row r="42" spans="1:15" ht="24" customHeight="1">
      <c r="A42" s="127"/>
      <c r="B42" s="159" t="s">
        <v>538</v>
      </c>
      <c r="C42" s="160" t="str">
        <f>I4</f>
        <v>Equipe 2</v>
      </c>
      <c r="D42" s="161" t="str">
        <f>I7</f>
        <v>Equipe 5</v>
      </c>
      <c r="E42" s="160" t="str">
        <f>I3</f>
        <v>Equipe 1</v>
      </c>
      <c r="F42" s="161" t="str">
        <f>I5</f>
        <v>Equipe 3</v>
      </c>
      <c r="G42" s="32"/>
      <c r="H42" s="31"/>
      <c r="I42" s="15" t="str">
        <f t="shared" si="0"/>
        <v>Equipe 8</v>
      </c>
      <c r="J42" s="16" t="e">
        <f>VLOOKUP(I42,'club-ville'!B:C,2,FALSE)</f>
        <v>#N/A</v>
      </c>
      <c r="O42" s="154"/>
    </row>
    <row r="43" spans="1:15" ht="24" customHeight="1">
      <c r="A43" s="127"/>
      <c r="B43" s="162"/>
      <c r="C43" s="131" t="str">
        <f>I9</f>
        <v>Equipe 7</v>
      </c>
      <c r="D43" s="132"/>
      <c r="E43" s="131" t="str">
        <f>I10</f>
        <v>Equipe 8</v>
      </c>
      <c r="F43" s="132"/>
      <c r="G43" s="133" t="s">
        <v>5</v>
      </c>
      <c r="H43" s="31"/>
      <c r="I43" s="31"/>
      <c r="J43" s="31"/>
      <c r="O43" s="163"/>
    </row>
    <row r="44" spans="1:15" ht="24" customHeight="1">
      <c r="A44" s="127"/>
      <c r="B44" s="159" t="s">
        <v>557</v>
      </c>
      <c r="C44" s="160" t="str">
        <f>I9</f>
        <v>Equipe 7</v>
      </c>
      <c r="D44" s="161" t="str">
        <f>I10</f>
        <v>Equipe 8</v>
      </c>
      <c r="E44" s="160" t="str">
        <f>I7</f>
        <v>Equipe 5</v>
      </c>
      <c r="F44" s="161" t="str">
        <f>I8</f>
        <v>Equipe 6</v>
      </c>
      <c r="G44" s="123"/>
      <c r="H44" s="31"/>
      <c r="I44" s="164" t="s">
        <v>582</v>
      </c>
      <c r="J44" s="165"/>
      <c r="O44" s="163"/>
    </row>
    <row r="45" spans="1:15" ht="24" customHeight="1">
      <c r="A45" s="127"/>
      <c r="B45" s="162"/>
      <c r="C45" s="131" t="str">
        <f>I6</f>
        <v>Equipe 4</v>
      </c>
      <c r="D45" s="132"/>
      <c r="E45" s="131" t="str">
        <f>I4</f>
        <v>Equipe 2</v>
      </c>
      <c r="F45" s="132"/>
      <c r="G45" s="133" t="s">
        <v>5</v>
      </c>
      <c r="H45" s="31"/>
      <c r="I45" s="166"/>
      <c r="J45" s="167"/>
    </row>
    <row r="46" spans="1:15" ht="24" customHeight="1">
      <c r="A46" s="127"/>
      <c r="B46" s="159" t="s">
        <v>8</v>
      </c>
      <c r="C46" s="160" t="str">
        <f>I5</f>
        <v>Equipe 3</v>
      </c>
      <c r="D46" s="161" t="str">
        <f>I6</f>
        <v>Equipe 4</v>
      </c>
      <c r="E46" s="160" t="str">
        <f>I3</f>
        <v>Equipe 1</v>
      </c>
      <c r="F46" s="161" t="str">
        <f>I4</f>
        <v>Equipe 2</v>
      </c>
      <c r="G46" s="123"/>
      <c r="H46" s="31"/>
      <c r="I46" s="166"/>
      <c r="J46" s="167"/>
    </row>
    <row r="47" spans="1:15" ht="24" customHeight="1">
      <c r="A47" s="142"/>
      <c r="B47" s="162"/>
      <c r="C47" s="131" t="str">
        <f>I7</f>
        <v>Equipe 5</v>
      </c>
      <c r="D47" s="132"/>
      <c r="E47" s="131" t="str">
        <f>I8</f>
        <v>Equipe 6</v>
      </c>
      <c r="F47" s="132"/>
      <c r="G47" s="133" t="s">
        <v>5</v>
      </c>
      <c r="H47" s="31"/>
      <c r="I47" s="168"/>
      <c r="J47" s="169"/>
    </row>
    <row r="48" spans="1:15" ht="24" customHeight="1">
      <c r="A48" s="170"/>
      <c r="B48" s="171"/>
      <c r="C48" s="172"/>
      <c r="D48" s="172"/>
      <c r="E48" s="172"/>
      <c r="F48" s="172"/>
      <c r="G48" s="173"/>
      <c r="H48" s="31"/>
    </row>
    <row r="49" spans="1:10" ht="24" customHeight="1">
      <c r="B49" s="123"/>
      <c r="C49" s="123"/>
      <c r="D49" s="123"/>
      <c r="E49" s="123"/>
      <c r="F49" s="123"/>
      <c r="G49" s="123"/>
      <c r="H49" s="31"/>
      <c r="I49" s="54" t="s">
        <v>583</v>
      </c>
      <c r="J49" s="55"/>
    </row>
    <row r="50" spans="1:10" ht="24" customHeight="1">
      <c r="B50" s="123"/>
      <c r="C50" s="123"/>
      <c r="D50" s="123"/>
      <c r="E50" s="123"/>
      <c r="F50" s="123"/>
      <c r="G50" s="123"/>
      <c r="H50" s="31"/>
      <c r="I50" s="56"/>
      <c r="J50" s="57"/>
    </row>
    <row r="51" spans="1:10" ht="24" customHeight="1">
      <c r="A51" s="125" t="s">
        <v>9</v>
      </c>
      <c r="B51" s="134" t="s">
        <v>10</v>
      </c>
      <c r="C51" s="59" t="s">
        <v>558</v>
      </c>
      <c r="D51" s="61"/>
      <c r="E51" s="59" t="s">
        <v>559</v>
      </c>
      <c r="F51" s="61"/>
      <c r="G51" s="123"/>
      <c r="H51" s="31"/>
      <c r="I51" s="56"/>
      <c r="J51" s="57"/>
    </row>
    <row r="52" spans="1:10" ht="24" customHeight="1">
      <c r="A52" s="127"/>
      <c r="B52" s="176"/>
      <c r="C52" s="160" t="str">
        <f>'Résultats à 8'!F25</f>
        <v>5e</v>
      </c>
      <c r="D52" s="161" t="str">
        <f>'Résultats à 8'!G25</f>
        <v>8e</v>
      </c>
      <c r="E52" s="160" t="str">
        <f>'Résultats à 8'!H25</f>
        <v>6e</v>
      </c>
      <c r="F52" s="161" t="str">
        <f>'Résultats à 8'!I25</f>
        <v>7e</v>
      </c>
      <c r="G52" s="123"/>
      <c r="H52" s="31"/>
      <c r="I52" s="56"/>
      <c r="J52" s="57"/>
    </row>
    <row r="53" spans="1:10" ht="24" customHeight="1">
      <c r="A53" s="127"/>
      <c r="B53" s="135"/>
      <c r="C53" s="131" t="str">
        <f>C55</f>
        <v>1er</v>
      </c>
      <c r="D53" s="132"/>
      <c r="E53" s="131" t="str">
        <f>E55</f>
        <v>2e</v>
      </c>
      <c r="F53" s="132"/>
      <c r="G53" s="133" t="s">
        <v>5</v>
      </c>
      <c r="H53" s="31"/>
      <c r="I53" s="56"/>
      <c r="J53" s="57"/>
    </row>
    <row r="54" spans="1:10" ht="24" customHeight="1">
      <c r="A54" s="127"/>
      <c r="B54" s="134" t="s">
        <v>3</v>
      </c>
      <c r="C54" s="177" t="s">
        <v>560</v>
      </c>
      <c r="D54" s="178"/>
      <c r="E54" s="177" t="s">
        <v>561</v>
      </c>
      <c r="F54" s="179"/>
      <c r="G54" s="180"/>
      <c r="H54" s="31"/>
      <c r="I54" s="56"/>
      <c r="J54" s="57"/>
    </row>
    <row r="55" spans="1:10" ht="24" customHeight="1">
      <c r="A55" s="127"/>
      <c r="B55" s="176"/>
      <c r="C55" s="160" t="str">
        <f>'Résultats à 8'!B25</f>
        <v>1er</v>
      </c>
      <c r="D55" s="161" t="str">
        <f>'Résultats à 8'!C25</f>
        <v>4e</v>
      </c>
      <c r="E55" s="160" t="str">
        <f>'Résultats à 8'!D25</f>
        <v>2e</v>
      </c>
      <c r="F55" s="161" t="str">
        <f>'Résultats à 8'!E25</f>
        <v>3e</v>
      </c>
      <c r="G55" s="123"/>
      <c r="H55" s="31"/>
      <c r="I55" s="56"/>
      <c r="J55" s="57"/>
    </row>
    <row r="56" spans="1:10" ht="24" customHeight="1">
      <c r="A56" s="127"/>
      <c r="B56" s="135"/>
      <c r="C56" s="131" t="str">
        <f>E58</f>
        <v>L 1/2 n°3</v>
      </c>
      <c r="D56" s="132"/>
      <c r="E56" s="131" t="str">
        <f>F58</f>
        <v>L 1/2 n°4</v>
      </c>
      <c r="F56" s="132"/>
      <c r="G56" s="133" t="s">
        <v>5</v>
      </c>
      <c r="H56" s="31"/>
      <c r="I56" s="56"/>
      <c r="J56" s="57"/>
    </row>
    <row r="57" spans="1:10" ht="24" customHeight="1">
      <c r="A57" s="127"/>
      <c r="B57" s="134" t="s">
        <v>541</v>
      </c>
      <c r="C57" s="59" t="s">
        <v>562</v>
      </c>
      <c r="D57" s="61"/>
      <c r="E57" s="59" t="s">
        <v>563</v>
      </c>
      <c r="F57" s="61"/>
      <c r="G57" s="180"/>
      <c r="H57" s="52"/>
      <c r="I57" s="56"/>
      <c r="J57" s="57"/>
    </row>
    <row r="58" spans="1:10" ht="24" customHeight="1">
      <c r="A58" s="127"/>
      <c r="B58" s="176"/>
      <c r="C58" s="160" t="str">
        <f>'Résultats à 8'!F28</f>
        <v>W 1/2 n°3</v>
      </c>
      <c r="D58" s="161" t="str">
        <f>'Résultats à 8'!G28</f>
        <v>W 1/2 n°4</v>
      </c>
      <c r="E58" s="160" t="str">
        <f>'Résultats à 8'!H28</f>
        <v>L 1/2 n°3</v>
      </c>
      <c r="F58" s="161" t="str">
        <f>'Résultats à 8'!I28</f>
        <v>L 1/2 n°4</v>
      </c>
      <c r="G58" s="32"/>
      <c r="H58" s="52"/>
      <c r="I58" s="56"/>
      <c r="J58" s="57"/>
    </row>
    <row r="59" spans="1:10" ht="24" customHeight="1">
      <c r="A59" s="127"/>
      <c r="B59" s="135"/>
      <c r="C59" s="131" t="str">
        <f>E61</f>
        <v>L 1/2 n°1</v>
      </c>
      <c r="D59" s="132"/>
      <c r="E59" s="131" t="str">
        <f>F61</f>
        <v>L 1/2 n°2</v>
      </c>
      <c r="F59" s="132"/>
      <c r="G59" s="133" t="s">
        <v>5</v>
      </c>
      <c r="I59" s="56"/>
      <c r="J59" s="57"/>
    </row>
    <row r="60" spans="1:10" ht="24" customHeight="1">
      <c r="A60" s="127"/>
      <c r="B60" s="134" t="s">
        <v>542</v>
      </c>
      <c r="C60" s="177" t="s">
        <v>546</v>
      </c>
      <c r="D60" s="178"/>
      <c r="E60" s="177" t="s">
        <v>564</v>
      </c>
      <c r="F60" s="179"/>
      <c r="G60" s="180"/>
      <c r="I60" s="62"/>
      <c r="J60" s="63"/>
    </row>
    <row r="61" spans="1:10" ht="24" customHeight="1">
      <c r="A61" s="127"/>
      <c r="B61" s="176"/>
      <c r="C61" s="160" t="str">
        <f>'Résultats à 8'!B28</f>
        <v>W 1/2 n°1</v>
      </c>
      <c r="D61" s="161" t="str">
        <f>'Résultats à 8'!C28</f>
        <v>W 1/2 n°2</v>
      </c>
      <c r="E61" s="160" t="str">
        <f>'Résultats à 8'!D28</f>
        <v>L 1/2 n°1</v>
      </c>
      <c r="F61" s="161" t="str">
        <f>'Résultats à 8'!E28</f>
        <v>L 1/2 n°2</v>
      </c>
      <c r="G61" s="123"/>
      <c r="H61" s="31"/>
    </row>
    <row r="62" spans="1:10" ht="24" customHeight="1">
      <c r="A62" s="127"/>
      <c r="B62" s="135"/>
      <c r="C62" s="131" t="str">
        <f>'Résultats à 8'!C38</f>
        <v>7e</v>
      </c>
      <c r="D62" s="132"/>
      <c r="E62" s="131" t="str">
        <f>'Résultats à 8'!C39</f>
        <v>8e</v>
      </c>
      <c r="F62" s="132"/>
      <c r="G62" s="133" t="s">
        <v>5</v>
      </c>
      <c r="I62" s="42" t="s">
        <v>577</v>
      </c>
      <c r="J62" s="43"/>
    </row>
    <row r="63" spans="1:10" ht="24" customHeight="1">
      <c r="A63" s="142"/>
      <c r="B63" s="181" t="s">
        <v>7</v>
      </c>
      <c r="C63" s="59" t="s">
        <v>12</v>
      </c>
      <c r="D63" s="60"/>
      <c r="E63" s="60"/>
      <c r="F63" s="61"/>
      <c r="G63" s="123"/>
      <c r="H63" s="31"/>
      <c r="I63" s="48" t="s">
        <v>578</v>
      </c>
      <c r="J63" s="49"/>
    </row>
    <row r="64" spans="1:10" ht="24" customHeight="1"/>
    <row r="65" ht="24" customHeight="1"/>
  </sheetData>
  <mergeCells count="83">
    <mergeCell ref="C63:F63"/>
    <mergeCell ref="I63:J63"/>
    <mergeCell ref="B60:B62"/>
    <mergeCell ref="C60:D60"/>
    <mergeCell ref="E60:F60"/>
    <mergeCell ref="C62:D62"/>
    <mergeCell ref="E62:F62"/>
    <mergeCell ref="I62:J62"/>
    <mergeCell ref="I49:J60"/>
    <mergeCell ref="A51:A63"/>
    <mergeCell ref="B51:B53"/>
    <mergeCell ref="C51:D51"/>
    <mergeCell ref="E51:F51"/>
    <mergeCell ref="C53:D53"/>
    <mergeCell ref="E53:F53"/>
    <mergeCell ref="B54:B56"/>
    <mergeCell ref="C54:D54"/>
    <mergeCell ref="E54:F54"/>
    <mergeCell ref="C56:D56"/>
    <mergeCell ref="E56:F56"/>
    <mergeCell ref="B57:B59"/>
    <mergeCell ref="C57:D57"/>
    <mergeCell ref="E57:F57"/>
    <mergeCell ref="C59:D59"/>
    <mergeCell ref="E59:F59"/>
    <mergeCell ref="I44:J47"/>
    <mergeCell ref="C45:D45"/>
    <mergeCell ref="E45:F45"/>
    <mergeCell ref="B46:B47"/>
    <mergeCell ref="C47:D47"/>
    <mergeCell ref="E47:F47"/>
    <mergeCell ref="I30:J30"/>
    <mergeCell ref="I31:J31"/>
    <mergeCell ref="A33:J33"/>
    <mergeCell ref="C36:D36"/>
    <mergeCell ref="E36:F36"/>
    <mergeCell ref="B27:B28"/>
    <mergeCell ref="C28:D28"/>
    <mergeCell ref="E28:F28"/>
    <mergeCell ref="A37:A47"/>
    <mergeCell ref="C37:F37"/>
    <mergeCell ref="B38:B39"/>
    <mergeCell ref="C39:D39"/>
    <mergeCell ref="E39:F39"/>
    <mergeCell ref="B40:B41"/>
    <mergeCell ref="C41:D41"/>
    <mergeCell ref="E41:F41"/>
    <mergeCell ref="B42:B43"/>
    <mergeCell ref="C43:D43"/>
    <mergeCell ref="E43:F43"/>
    <mergeCell ref="B44:B45"/>
    <mergeCell ref="E11:F11"/>
    <mergeCell ref="B12:B13"/>
    <mergeCell ref="I17:J28"/>
    <mergeCell ref="A19:A28"/>
    <mergeCell ref="B19:B20"/>
    <mergeCell ref="C20:D20"/>
    <mergeCell ref="E20:F20"/>
    <mergeCell ref="B21:B22"/>
    <mergeCell ref="C22:D22"/>
    <mergeCell ref="E22:F22"/>
    <mergeCell ref="B23:B24"/>
    <mergeCell ref="C24:D24"/>
    <mergeCell ref="E24:F24"/>
    <mergeCell ref="B25:B26"/>
    <mergeCell ref="C26:D26"/>
    <mergeCell ref="E26:F26"/>
    <mergeCell ref="I12:J15"/>
    <mergeCell ref="C13:D13"/>
    <mergeCell ref="E13:F13"/>
    <mergeCell ref="A1:J1"/>
    <mergeCell ref="C4:D4"/>
    <mergeCell ref="E4:F4"/>
    <mergeCell ref="A5:A13"/>
    <mergeCell ref="C5:F5"/>
    <mergeCell ref="B6:B7"/>
    <mergeCell ref="C7:D7"/>
    <mergeCell ref="E7:F7"/>
    <mergeCell ref="B8:B9"/>
    <mergeCell ref="C9:D9"/>
    <mergeCell ref="E9:F9"/>
    <mergeCell ref="B10:B11"/>
    <mergeCell ref="C11:D11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62" fitToHeight="2" orientation="landscape" horizontalDpi="300" verticalDpi="300" r:id="rId1"/>
  <headerFooter alignWithMargins="0">
    <oddHeader>&amp;R&amp;G</oddHeader>
    <oddFooter>&amp;C&amp;8© 2017 - Fédération Flying Disc France&amp;R&amp;"Calibri,Normal"&amp;D</oddFooter>
  </headerFooter>
  <rowBreaks count="1" manualBreakCount="1">
    <brk id="32" max="9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  <pageSetUpPr fitToPage="1"/>
  </sheetPr>
  <dimension ref="A1:U40"/>
  <sheetViews>
    <sheetView view="pageBreakPreview" zoomScale="90" zoomScaleNormal="100" zoomScaleSheetLayoutView="90" workbookViewId="0">
      <selection activeCell="L43" sqref="L43"/>
    </sheetView>
  </sheetViews>
  <sheetFormatPr baseColWidth="10" defaultRowHeight="15" outlineLevelRow="1"/>
  <cols>
    <col min="1" max="1" width="16.77734375" style="185" customWidth="1"/>
    <col min="2" max="18" width="8.77734375" style="185" customWidth="1"/>
    <col min="19" max="19" width="3.21875" style="185" bestFit="1" customWidth="1"/>
    <col min="20" max="20" width="3.109375" style="185" bestFit="1" customWidth="1"/>
    <col min="21" max="28" width="11.5546875" style="185"/>
    <col min="29" max="29" width="5.6640625" style="185" customWidth="1"/>
    <col min="30" max="30" width="2.6640625" style="185" bestFit="1" customWidth="1"/>
    <col min="31" max="31" width="2.33203125" style="185" bestFit="1" customWidth="1"/>
    <col min="32" max="16384" width="11.5546875" style="185"/>
  </cols>
  <sheetData>
    <row r="1" spans="1:21" ht="21">
      <c r="A1" s="182"/>
      <c r="B1" s="183" t="s">
        <v>584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s="188" customFormat="1" ht="21">
      <c r="A2" s="186" t="s">
        <v>565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7"/>
    </row>
    <row r="3" spans="1:21" outlineLevel="1">
      <c r="B3" s="189" t="s">
        <v>13</v>
      </c>
      <c r="C3" s="190" t="str">
        <f>A4</f>
        <v>Equipe 1</v>
      </c>
      <c r="D3" s="190"/>
      <c r="E3" s="190" t="str">
        <f>A5</f>
        <v>Equipe 2</v>
      </c>
      <c r="F3" s="190"/>
      <c r="G3" s="190" t="str">
        <f>A6</f>
        <v>Equipe 3</v>
      </c>
      <c r="H3" s="190"/>
      <c r="I3" s="190" t="str">
        <f>A7</f>
        <v>Equipe 4</v>
      </c>
      <c r="J3" s="190"/>
      <c r="K3" s="190" t="str">
        <f>A8</f>
        <v>Equipe 5</v>
      </c>
      <c r="L3" s="190"/>
      <c r="M3" s="190" t="str">
        <f>A9</f>
        <v>Equipe 6</v>
      </c>
      <c r="N3" s="190"/>
      <c r="O3" s="190" t="str">
        <f>A10</f>
        <v>Equipe 7</v>
      </c>
      <c r="P3" s="190"/>
      <c r="Q3" s="190" t="str">
        <f>A11</f>
        <v>Equipe 8</v>
      </c>
      <c r="R3" s="190"/>
      <c r="S3" s="191" t="s">
        <v>14</v>
      </c>
      <c r="T3" s="192" t="s">
        <v>15</v>
      </c>
      <c r="U3" s="193"/>
    </row>
    <row r="4" spans="1:21" outlineLevel="1">
      <c r="A4" s="194" t="str">
        <f>'Planning à 8'!I3</f>
        <v>Equipe 1</v>
      </c>
      <c r="B4" s="195"/>
      <c r="C4" s="196"/>
      <c r="D4" s="196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>
        <f>IF(C4&gt;D4,1,0)+IF(E4&gt;F4,1,0)+IF(G4&gt;H4,1,0)+IF(I4&gt;J4,1,0)+IF(K4&gt;L4,1,0)+IF(M4&gt;N4,1,0)+IF(O4&gt;P4,1,0)+IF(Q4&gt;R4,1,0)</f>
        <v>0</v>
      </c>
      <c r="T4" s="199">
        <f>IF(C4&lt;D4,1,0)+IF(E4&lt;F4,1,0)+IF(G4&lt;H4,1,0)+IF(I4&lt;J4,1,0)+IF(K4&lt;L4,1,0)+IF(M4&lt;N4,1,0)+IF(O4&lt;P4,1,0)+IF(Q4&lt;R4,1,0)</f>
        <v>0</v>
      </c>
      <c r="U4" s="193"/>
    </row>
    <row r="5" spans="1:21" outlineLevel="1">
      <c r="A5" s="194" t="str">
        <f>'Planning à 8'!I4</f>
        <v>Equipe 2</v>
      </c>
      <c r="B5" s="195"/>
      <c r="C5" s="200">
        <f>F4</f>
        <v>0</v>
      </c>
      <c r="D5" s="200">
        <f>E4</f>
        <v>0</v>
      </c>
      <c r="E5" s="196"/>
      <c r="F5" s="19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8">
        <f t="shared" ref="S5:S11" si="0">IF(C5&gt;D5,1,0)+IF(E5&gt;F5,1,0)+IF(G5&gt;H5,1,0)+IF(I5&gt;J5,1,0)+IF(K5&gt;L5,1,0)+IF(M5&gt;N5,1,0)+IF(O5&gt;P5,1,0)+IF(Q5&gt;R5,1,0)</f>
        <v>0</v>
      </c>
      <c r="T5" s="199">
        <f t="shared" ref="T5:T11" si="1">IF(C5&lt;D5,1,0)+IF(E5&lt;F5,1,0)+IF(G5&lt;H5,1,0)+IF(I5&lt;J5,1,0)+IF(K5&lt;L5,1,0)+IF(M5&lt;N5,1,0)+IF(O5&lt;P5,1,0)+IF(Q5&lt;R5,1,0)</f>
        <v>0</v>
      </c>
      <c r="U5" s="193"/>
    </row>
    <row r="6" spans="1:21" outlineLevel="1">
      <c r="A6" s="194" t="str">
        <f>'Planning à 8'!I5</f>
        <v>Equipe 3</v>
      </c>
      <c r="B6" s="195"/>
      <c r="C6" s="200">
        <f>H4</f>
        <v>0</v>
      </c>
      <c r="D6" s="200">
        <f>G4</f>
        <v>0</v>
      </c>
      <c r="E6" s="200">
        <f>H5</f>
        <v>0</v>
      </c>
      <c r="F6" s="200">
        <f>G5</f>
        <v>0</v>
      </c>
      <c r="G6" s="196"/>
      <c r="H6" s="196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8">
        <f t="shared" si="0"/>
        <v>0</v>
      </c>
      <c r="T6" s="199">
        <f t="shared" si="1"/>
        <v>0</v>
      </c>
      <c r="U6" s="193"/>
    </row>
    <row r="7" spans="1:21" outlineLevel="1">
      <c r="A7" s="194" t="str">
        <f>'Planning à 8'!I6</f>
        <v>Equipe 4</v>
      </c>
      <c r="B7" s="195"/>
      <c r="C7" s="200">
        <f>J4</f>
        <v>0</v>
      </c>
      <c r="D7" s="200">
        <f>I4</f>
        <v>0</v>
      </c>
      <c r="E7" s="200">
        <f>J5</f>
        <v>0</v>
      </c>
      <c r="F7" s="200">
        <f>I5</f>
        <v>0</v>
      </c>
      <c r="G7" s="200">
        <f>J6</f>
        <v>0</v>
      </c>
      <c r="H7" s="200">
        <f>I6</f>
        <v>0</v>
      </c>
      <c r="I7" s="196"/>
      <c r="J7" s="196"/>
      <c r="K7" s="197"/>
      <c r="L7" s="197"/>
      <c r="M7" s="197"/>
      <c r="N7" s="197"/>
      <c r="O7" s="197"/>
      <c r="P7" s="197"/>
      <c r="Q7" s="197"/>
      <c r="R7" s="197"/>
      <c r="S7" s="198">
        <f t="shared" si="0"/>
        <v>0</v>
      </c>
      <c r="T7" s="199">
        <f t="shared" si="1"/>
        <v>0</v>
      </c>
      <c r="U7" s="193"/>
    </row>
    <row r="8" spans="1:21" outlineLevel="1">
      <c r="A8" s="194" t="str">
        <f>'Planning à 8'!I7</f>
        <v>Equipe 5</v>
      </c>
      <c r="B8" s="195"/>
      <c r="C8" s="201">
        <f>L4</f>
        <v>0</v>
      </c>
      <c r="D8" s="201">
        <f>K4</f>
        <v>0</v>
      </c>
      <c r="E8" s="200">
        <f>L5</f>
        <v>0</v>
      </c>
      <c r="F8" s="200">
        <f>K5</f>
        <v>0</v>
      </c>
      <c r="G8" s="201">
        <f>L6</f>
        <v>0</v>
      </c>
      <c r="H8" s="201">
        <f>K6</f>
        <v>0</v>
      </c>
      <c r="I8" s="200">
        <f>L7</f>
        <v>0</v>
      </c>
      <c r="J8" s="200">
        <f>K7</f>
        <v>0</v>
      </c>
      <c r="K8" s="202"/>
      <c r="L8" s="202"/>
      <c r="M8" s="203"/>
      <c r="N8" s="203"/>
      <c r="O8" s="203"/>
      <c r="P8" s="203"/>
      <c r="Q8" s="203"/>
      <c r="R8" s="203"/>
      <c r="S8" s="198">
        <f t="shared" si="0"/>
        <v>0</v>
      </c>
      <c r="T8" s="199">
        <f t="shared" si="1"/>
        <v>0</v>
      </c>
      <c r="U8" s="193"/>
    </row>
    <row r="9" spans="1:21" outlineLevel="1">
      <c r="A9" s="194" t="str">
        <f>'Planning à 8'!I8</f>
        <v>Equipe 6</v>
      </c>
      <c r="B9" s="195"/>
      <c r="C9" s="201">
        <f>N4</f>
        <v>0</v>
      </c>
      <c r="D9" s="201">
        <f>M4</f>
        <v>0</v>
      </c>
      <c r="E9" s="200">
        <f>N5</f>
        <v>0</v>
      </c>
      <c r="F9" s="200">
        <f>M5</f>
        <v>0</v>
      </c>
      <c r="G9" s="201">
        <f>N6</f>
        <v>0</v>
      </c>
      <c r="H9" s="201">
        <f>M6</f>
        <v>0</v>
      </c>
      <c r="I9" s="200">
        <f>N7</f>
        <v>0</v>
      </c>
      <c r="J9" s="200">
        <f>M7</f>
        <v>0</v>
      </c>
      <c r="K9" s="200">
        <f>N8</f>
        <v>0</v>
      </c>
      <c r="L9" s="200">
        <f>M8</f>
        <v>0</v>
      </c>
      <c r="M9" s="202"/>
      <c r="N9" s="202"/>
      <c r="O9" s="203"/>
      <c r="P9" s="203"/>
      <c r="Q9" s="203"/>
      <c r="R9" s="203"/>
      <c r="S9" s="198">
        <f t="shared" si="0"/>
        <v>0</v>
      </c>
      <c r="T9" s="199">
        <f t="shared" si="1"/>
        <v>0</v>
      </c>
      <c r="U9" s="193"/>
    </row>
    <row r="10" spans="1:21" outlineLevel="1">
      <c r="A10" s="194" t="str">
        <f>'Planning à 8'!I9</f>
        <v>Equipe 7</v>
      </c>
      <c r="B10" s="195"/>
      <c r="C10" s="201">
        <f>P4</f>
        <v>0</v>
      </c>
      <c r="D10" s="201">
        <f>O4</f>
        <v>0</v>
      </c>
      <c r="E10" s="200">
        <f>P5</f>
        <v>0</v>
      </c>
      <c r="F10" s="200">
        <f>O5</f>
        <v>0</v>
      </c>
      <c r="G10" s="201">
        <f>P6</f>
        <v>0</v>
      </c>
      <c r="H10" s="201">
        <f>O6</f>
        <v>0</v>
      </c>
      <c r="I10" s="200">
        <f>P7</f>
        <v>0</v>
      </c>
      <c r="J10" s="200">
        <f>O7</f>
        <v>0</v>
      </c>
      <c r="K10" s="200">
        <f>P8</f>
        <v>0</v>
      </c>
      <c r="L10" s="200">
        <f>O8</f>
        <v>0</v>
      </c>
      <c r="M10" s="200">
        <f>P9</f>
        <v>0</v>
      </c>
      <c r="N10" s="200">
        <f>O9</f>
        <v>0</v>
      </c>
      <c r="O10" s="202"/>
      <c r="P10" s="202"/>
      <c r="Q10" s="203"/>
      <c r="R10" s="203"/>
      <c r="S10" s="198">
        <f t="shared" si="0"/>
        <v>0</v>
      </c>
      <c r="T10" s="199">
        <f t="shared" si="1"/>
        <v>0</v>
      </c>
      <c r="U10" s="193"/>
    </row>
    <row r="11" spans="1:21" outlineLevel="1">
      <c r="A11" s="194" t="str">
        <f>'Planning à 8'!I10</f>
        <v>Equipe 8</v>
      </c>
      <c r="B11" s="204"/>
      <c r="C11" s="201">
        <f>R4</f>
        <v>0</v>
      </c>
      <c r="D11" s="201">
        <f>Q4</f>
        <v>0</v>
      </c>
      <c r="E11" s="200">
        <f>R5</f>
        <v>0</v>
      </c>
      <c r="F11" s="200">
        <f>Q5</f>
        <v>0</v>
      </c>
      <c r="G11" s="201">
        <f>R6</f>
        <v>0</v>
      </c>
      <c r="H11" s="201">
        <f>Q6</f>
        <v>0</v>
      </c>
      <c r="I11" s="200">
        <f>R7</f>
        <v>0</v>
      </c>
      <c r="J11" s="200">
        <f>Q7</f>
        <v>0</v>
      </c>
      <c r="K11" s="200">
        <f>R8</f>
        <v>0</v>
      </c>
      <c r="L11" s="200">
        <f>Q8</f>
        <v>0</v>
      </c>
      <c r="M11" s="200">
        <f>R9</f>
        <v>0</v>
      </c>
      <c r="N11" s="200">
        <f>Q9</f>
        <v>0</v>
      </c>
      <c r="O11" s="200">
        <f>R10</f>
        <v>0</v>
      </c>
      <c r="P11" s="200">
        <f>Q10</f>
        <v>0</v>
      </c>
      <c r="Q11" s="202"/>
      <c r="R11" s="202"/>
      <c r="S11" s="198">
        <f t="shared" si="0"/>
        <v>0</v>
      </c>
      <c r="T11" s="199">
        <f t="shared" si="1"/>
        <v>0</v>
      </c>
      <c r="U11" s="193"/>
    </row>
    <row r="12" spans="1:21" outlineLevel="1">
      <c r="A12" s="187"/>
      <c r="B12" s="205"/>
      <c r="C12" s="184"/>
      <c r="D12" s="205"/>
      <c r="E12" s="184"/>
      <c r="F12" s="205"/>
      <c r="G12" s="184"/>
      <c r="H12" s="205"/>
      <c r="I12" s="184"/>
      <c r="J12" s="205"/>
      <c r="K12" s="187"/>
      <c r="L12" s="188"/>
      <c r="M12" s="187"/>
      <c r="N12" s="187"/>
      <c r="O12" s="188"/>
      <c r="P12" s="187"/>
      <c r="Q12" s="187"/>
      <c r="R12" s="187"/>
      <c r="S12" s="187"/>
      <c r="T12" s="187"/>
      <c r="U12" s="188"/>
    </row>
    <row r="13" spans="1:21" outlineLevel="1">
      <c r="A13" s="188"/>
      <c r="B13" s="194" t="s">
        <v>16</v>
      </c>
      <c r="C13" s="197" t="s">
        <v>17</v>
      </c>
      <c r="D13" s="197" t="s">
        <v>18</v>
      </c>
      <c r="E13" s="189" t="s">
        <v>19</v>
      </c>
      <c r="F13" s="206" t="s">
        <v>20</v>
      </c>
      <c r="G13" s="207" t="s">
        <v>21</v>
      </c>
      <c r="H13" s="193"/>
      <c r="I13" s="190" t="s">
        <v>22</v>
      </c>
      <c r="J13" s="190"/>
      <c r="K13" s="187"/>
      <c r="L13" s="188"/>
      <c r="M13" s="187"/>
      <c r="N13" s="187"/>
      <c r="O13" s="188"/>
      <c r="P13" s="187"/>
      <c r="Q13" s="187"/>
      <c r="R13" s="187"/>
      <c r="S13" s="187"/>
      <c r="T13" s="187"/>
      <c r="U13" s="188"/>
    </row>
    <row r="14" spans="1:21" outlineLevel="1">
      <c r="A14" s="194" t="str">
        <f t="shared" ref="A14:A21" si="2">A4</f>
        <v>Equipe 1</v>
      </c>
      <c r="B14" s="208">
        <f>IF(B4="A",0, IF(B4="F", (S4*2+T4*1),(S4*3+T4*2)))</f>
        <v>0</v>
      </c>
      <c r="C14" s="209">
        <f>C4+E4+G4+I4+K4+M4+O4+Q4</f>
        <v>0</v>
      </c>
      <c r="D14" s="209">
        <f>D4+F4+H4+J4+L4+N4+P4+R4</f>
        <v>0</v>
      </c>
      <c r="E14" s="210">
        <f t="shared" ref="E14:E21" si="3">C14-D14</f>
        <v>0</v>
      </c>
      <c r="F14" s="206">
        <f>RANK(G14,G14:G21)</f>
        <v>1</v>
      </c>
      <c r="G14" s="211">
        <f>B14+E14/1000</f>
        <v>0</v>
      </c>
      <c r="H14" s="203">
        <v>1</v>
      </c>
      <c r="I14" s="212" t="str">
        <f>IF($A$1="calcul",VLOOKUP(H14,$F$14:$K$21,6,FALSE),"1er")</f>
        <v>1er</v>
      </c>
      <c r="J14" s="212"/>
      <c r="K14" s="213" t="str">
        <f t="shared" ref="K14:K21" si="4">A14</f>
        <v>Equipe 1</v>
      </c>
      <c r="L14" s="188"/>
      <c r="M14" s="187"/>
      <c r="N14" s="187"/>
      <c r="O14" s="188"/>
      <c r="P14" s="187"/>
      <c r="Q14" s="187"/>
      <c r="R14" s="187"/>
      <c r="S14" s="187"/>
      <c r="T14" s="187"/>
      <c r="U14" s="188"/>
    </row>
    <row r="15" spans="1:21" outlineLevel="1">
      <c r="A15" s="194" t="str">
        <f t="shared" si="2"/>
        <v>Equipe 2</v>
      </c>
      <c r="B15" s="208">
        <f t="shared" ref="B15:B21" si="5">IF(B5="A",0, IF(B5="F", (S5*2+T5*1),(S5*3+T5*2)))</f>
        <v>0</v>
      </c>
      <c r="C15" s="209">
        <f t="shared" ref="C15:D21" si="6">C5+E5+G5+I5+K5+M5+O5+Q5</f>
        <v>0</v>
      </c>
      <c r="D15" s="209">
        <f t="shared" si="6"/>
        <v>0</v>
      </c>
      <c r="E15" s="210">
        <f t="shared" si="3"/>
        <v>0</v>
      </c>
      <c r="F15" s="206">
        <f>RANK(G15,G14:G21)</f>
        <v>1</v>
      </c>
      <c r="G15" s="211">
        <f t="shared" ref="G15:G21" si="7">B15+E15/1000</f>
        <v>0</v>
      </c>
      <c r="H15" s="203">
        <v>2</v>
      </c>
      <c r="I15" s="212" t="str">
        <f>IF($A$1="calcul",VLOOKUP(H15,$F$14:$K$21,6,FALSE),"2e")</f>
        <v>2e</v>
      </c>
      <c r="J15" s="212"/>
      <c r="K15" s="213" t="str">
        <f t="shared" si="4"/>
        <v>Equipe 2</v>
      </c>
      <c r="L15" s="188"/>
      <c r="M15" s="187"/>
      <c r="N15" s="187"/>
      <c r="O15" s="188"/>
      <c r="P15" s="187"/>
      <c r="Q15" s="187"/>
      <c r="R15" s="187"/>
      <c r="S15" s="187"/>
      <c r="T15" s="187"/>
      <c r="U15" s="188"/>
    </row>
    <row r="16" spans="1:21" outlineLevel="1">
      <c r="A16" s="194" t="str">
        <f t="shared" si="2"/>
        <v>Equipe 3</v>
      </c>
      <c r="B16" s="208">
        <f t="shared" si="5"/>
        <v>0</v>
      </c>
      <c r="C16" s="209">
        <f t="shared" si="6"/>
        <v>0</v>
      </c>
      <c r="D16" s="209">
        <f t="shared" si="6"/>
        <v>0</v>
      </c>
      <c r="E16" s="210">
        <f t="shared" si="3"/>
        <v>0</v>
      </c>
      <c r="F16" s="206">
        <f>RANK(G16,G14:G21)</f>
        <v>1</v>
      </c>
      <c r="G16" s="211">
        <f t="shared" si="7"/>
        <v>0</v>
      </c>
      <c r="H16" s="203">
        <v>3</v>
      </c>
      <c r="I16" s="212" t="str">
        <f>IF($A$1="calcul",VLOOKUP(H16,$F$14:$K$21,6,FALSE),"3e")</f>
        <v>3e</v>
      </c>
      <c r="J16" s="212"/>
      <c r="K16" s="213" t="str">
        <f t="shared" si="4"/>
        <v>Equipe 3</v>
      </c>
      <c r="L16" s="188"/>
      <c r="M16" s="187"/>
      <c r="N16" s="187"/>
      <c r="O16" s="188"/>
      <c r="P16" s="187"/>
      <c r="Q16" s="187"/>
      <c r="R16" s="187"/>
      <c r="S16" s="187"/>
      <c r="T16" s="187"/>
      <c r="U16" s="188"/>
    </row>
    <row r="17" spans="1:21" outlineLevel="1">
      <c r="A17" s="194" t="str">
        <f t="shared" si="2"/>
        <v>Equipe 4</v>
      </c>
      <c r="B17" s="208">
        <f t="shared" si="5"/>
        <v>0</v>
      </c>
      <c r="C17" s="209">
        <f t="shared" si="6"/>
        <v>0</v>
      </c>
      <c r="D17" s="209">
        <f t="shared" si="6"/>
        <v>0</v>
      </c>
      <c r="E17" s="210">
        <f t="shared" si="3"/>
        <v>0</v>
      </c>
      <c r="F17" s="206">
        <f>RANK(G17,G14:G21)</f>
        <v>1</v>
      </c>
      <c r="G17" s="211">
        <f t="shared" si="7"/>
        <v>0</v>
      </c>
      <c r="H17" s="203">
        <v>4</v>
      </c>
      <c r="I17" s="212" t="str">
        <f>IF($A$1="calcul",VLOOKUP(H17,$F$14:$K$21,6,FALSE),"4e")</f>
        <v>4e</v>
      </c>
      <c r="J17" s="212"/>
      <c r="K17" s="213" t="str">
        <f t="shared" si="4"/>
        <v>Equipe 4</v>
      </c>
      <c r="L17" s="188"/>
      <c r="M17" s="187"/>
      <c r="N17" s="187"/>
      <c r="O17" s="188"/>
      <c r="P17" s="187"/>
      <c r="Q17" s="187"/>
      <c r="R17" s="187"/>
      <c r="S17" s="187"/>
      <c r="T17" s="187"/>
      <c r="U17" s="188"/>
    </row>
    <row r="18" spans="1:21" outlineLevel="1">
      <c r="A18" s="194" t="str">
        <f t="shared" si="2"/>
        <v>Equipe 5</v>
      </c>
      <c r="B18" s="208">
        <f t="shared" si="5"/>
        <v>0</v>
      </c>
      <c r="C18" s="209">
        <f t="shared" si="6"/>
        <v>0</v>
      </c>
      <c r="D18" s="209">
        <f t="shared" si="6"/>
        <v>0</v>
      </c>
      <c r="E18" s="210">
        <f t="shared" si="3"/>
        <v>0</v>
      </c>
      <c r="F18" s="206">
        <f>RANK(G18,G14:G21)</f>
        <v>1</v>
      </c>
      <c r="G18" s="211">
        <f t="shared" si="7"/>
        <v>0</v>
      </c>
      <c r="H18" s="203">
        <v>5</v>
      </c>
      <c r="I18" s="212" t="str">
        <f>IF($A$1="calcul",VLOOKUP(H18,$F$14:$K$21,6,FALSE),"5e")</f>
        <v>5e</v>
      </c>
      <c r="J18" s="212"/>
      <c r="K18" s="213" t="str">
        <f t="shared" si="4"/>
        <v>Equipe 5</v>
      </c>
      <c r="L18" s="188"/>
      <c r="M18" s="187"/>
      <c r="N18" s="187"/>
      <c r="O18" s="188"/>
      <c r="P18" s="187"/>
      <c r="Q18" s="187"/>
      <c r="R18" s="187"/>
      <c r="S18" s="187"/>
      <c r="T18" s="187"/>
      <c r="U18" s="188"/>
    </row>
    <row r="19" spans="1:21" outlineLevel="1">
      <c r="A19" s="194" t="str">
        <f t="shared" si="2"/>
        <v>Equipe 6</v>
      </c>
      <c r="B19" s="208">
        <f t="shared" si="5"/>
        <v>0</v>
      </c>
      <c r="C19" s="209">
        <f t="shared" si="6"/>
        <v>0</v>
      </c>
      <c r="D19" s="209">
        <f t="shared" si="6"/>
        <v>0</v>
      </c>
      <c r="E19" s="210">
        <f t="shared" si="3"/>
        <v>0</v>
      </c>
      <c r="F19" s="206">
        <f>RANK(G19,G14:G21)</f>
        <v>1</v>
      </c>
      <c r="G19" s="211">
        <f t="shared" si="7"/>
        <v>0</v>
      </c>
      <c r="H19" s="203">
        <v>6</v>
      </c>
      <c r="I19" s="212" t="str">
        <f>IF($A$1="calcul",VLOOKUP(H19,$F$14:$K$21,6,FALSE),"6e")</f>
        <v>6e</v>
      </c>
      <c r="J19" s="212"/>
      <c r="K19" s="213" t="str">
        <f t="shared" si="4"/>
        <v>Equipe 6</v>
      </c>
      <c r="L19" s="188"/>
      <c r="M19" s="187"/>
      <c r="N19" s="187"/>
      <c r="O19" s="188"/>
      <c r="P19" s="187"/>
      <c r="Q19" s="187"/>
      <c r="R19" s="187"/>
      <c r="S19" s="187"/>
      <c r="T19" s="187"/>
      <c r="U19" s="188"/>
    </row>
    <row r="20" spans="1:21" outlineLevel="1">
      <c r="A20" s="194" t="str">
        <f t="shared" si="2"/>
        <v>Equipe 7</v>
      </c>
      <c r="B20" s="208">
        <f t="shared" si="5"/>
        <v>0</v>
      </c>
      <c r="C20" s="209">
        <f t="shared" si="6"/>
        <v>0</v>
      </c>
      <c r="D20" s="209">
        <f t="shared" si="6"/>
        <v>0</v>
      </c>
      <c r="E20" s="210">
        <f t="shared" si="3"/>
        <v>0</v>
      </c>
      <c r="F20" s="206">
        <f>RANK(G20,G14:G21)</f>
        <v>1</v>
      </c>
      <c r="G20" s="211">
        <f t="shared" si="7"/>
        <v>0</v>
      </c>
      <c r="H20" s="203">
        <v>7</v>
      </c>
      <c r="I20" s="212" t="str">
        <f>IF($A$1="calcul",VLOOKUP(H20,$F$14:$K$21,6,FALSE),"7e")</f>
        <v>7e</v>
      </c>
      <c r="J20" s="212"/>
      <c r="K20" s="213" t="str">
        <f t="shared" si="4"/>
        <v>Equipe 7</v>
      </c>
      <c r="L20" s="188"/>
      <c r="M20" s="187"/>
      <c r="N20" s="187"/>
      <c r="O20" s="188"/>
      <c r="P20" s="187"/>
      <c r="Q20" s="187"/>
      <c r="R20" s="187"/>
      <c r="S20" s="187"/>
      <c r="T20" s="187"/>
      <c r="U20" s="188"/>
    </row>
    <row r="21" spans="1:21" outlineLevel="1">
      <c r="A21" s="194" t="str">
        <f t="shared" si="2"/>
        <v>Equipe 8</v>
      </c>
      <c r="B21" s="208">
        <f t="shared" si="5"/>
        <v>0</v>
      </c>
      <c r="C21" s="209">
        <f t="shared" si="6"/>
        <v>0</v>
      </c>
      <c r="D21" s="209">
        <f t="shared" si="6"/>
        <v>0</v>
      </c>
      <c r="E21" s="210">
        <f t="shared" si="3"/>
        <v>0</v>
      </c>
      <c r="F21" s="206">
        <f>RANK(G21,G14:G21)</f>
        <v>1</v>
      </c>
      <c r="G21" s="211">
        <f t="shared" si="7"/>
        <v>0</v>
      </c>
      <c r="H21" s="203">
        <v>8</v>
      </c>
      <c r="I21" s="212" t="str">
        <f>IF($A$1="calcul",VLOOKUP(H21,$F$14:$K$21,6,FALSE),"8e")</f>
        <v>8e</v>
      </c>
      <c r="J21" s="212"/>
      <c r="K21" s="213" t="str">
        <f t="shared" si="4"/>
        <v>Equipe 8</v>
      </c>
      <c r="L21" s="188"/>
      <c r="M21" s="187"/>
      <c r="N21" s="187"/>
      <c r="O21" s="188"/>
      <c r="P21" s="187"/>
      <c r="Q21" s="187"/>
      <c r="R21" s="187"/>
      <c r="S21" s="187"/>
      <c r="T21" s="187"/>
      <c r="U21" s="188"/>
    </row>
    <row r="22" spans="1:21" outlineLevel="1">
      <c r="A22" s="184"/>
      <c r="B22" s="184"/>
      <c r="C22" s="214">
        <f>SUM(C14:C21)</f>
        <v>0</v>
      </c>
      <c r="D22" s="214">
        <f>SUM(D14:D21)</f>
        <v>0</v>
      </c>
      <c r="E22" s="184"/>
      <c r="F22" s="184"/>
      <c r="G22" s="184"/>
      <c r="H22" s="184"/>
      <c r="I22" s="184"/>
      <c r="J22" s="184"/>
      <c r="K22" s="187"/>
      <c r="L22" s="188"/>
      <c r="M22" s="187"/>
      <c r="N22" s="187"/>
      <c r="O22" s="188"/>
      <c r="P22" s="187"/>
      <c r="Q22" s="187"/>
      <c r="R22" s="187"/>
      <c r="S22" s="187"/>
      <c r="T22" s="187"/>
      <c r="U22" s="187"/>
    </row>
    <row r="23" spans="1:21" ht="17.399999999999999">
      <c r="A23" s="215" t="s">
        <v>22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7"/>
      <c r="L23" s="188"/>
      <c r="M23" s="187"/>
      <c r="N23" s="187"/>
      <c r="O23" s="188"/>
      <c r="P23" s="187"/>
      <c r="Q23" s="187"/>
      <c r="R23" s="187"/>
      <c r="S23" s="187"/>
      <c r="T23" s="187"/>
      <c r="U23" s="187"/>
    </row>
    <row r="24" spans="1:21" hidden="1" outlineLevel="1">
      <c r="A24" s="216" t="s">
        <v>549</v>
      </c>
      <c r="B24" s="217" t="s">
        <v>550</v>
      </c>
      <c r="C24" s="217"/>
      <c r="D24" s="217" t="s">
        <v>551</v>
      </c>
      <c r="E24" s="217"/>
      <c r="F24" s="217" t="s">
        <v>552</v>
      </c>
      <c r="G24" s="217"/>
      <c r="H24" s="217" t="s">
        <v>553</v>
      </c>
      <c r="I24" s="217"/>
      <c r="J24" s="184"/>
      <c r="K24" s="187"/>
      <c r="L24" s="188"/>
      <c r="M24" s="187"/>
      <c r="N24" s="187"/>
      <c r="O24" s="188"/>
      <c r="P24" s="187"/>
      <c r="Q24" s="187"/>
      <c r="R24" s="187"/>
      <c r="S24" s="187"/>
      <c r="T24" s="187"/>
      <c r="U24" s="187"/>
    </row>
    <row r="25" spans="1:21" hidden="1" outlineLevel="1">
      <c r="A25" s="216"/>
      <c r="B25" s="218" t="str">
        <f>I14</f>
        <v>1er</v>
      </c>
      <c r="C25" s="203" t="str">
        <f>I17</f>
        <v>4e</v>
      </c>
      <c r="D25" s="203" t="str">
        <f>I15</f>
        <v>2e</v>
      </c>
      <c r="E25" s="218" t="str">
        <f>I16</f>
        <v>3e</v>
      </c>
      <c r="F25" s="218" t="str">
        <f>I18</f>
        <v>5e</v>
      </c>
      <c r="G25" s="203" t="str">
        <f>I21</f>
        <v>8e</v>
      </c>
      <c r="H25" s="203" t="str">
        <f>I19</f>
        <v>6e</v>
      </c>
      <c r="I25" s="218" t="str">
        <f>I20</f>
        <v>7e</v>
      </c>
      <c r="J25" s="184"/>
      <c r="K25" s="187"/>
      <c r="L25" s="188"/>
      <c r="M25" s="187"/>
      <c r="N25" s="187"/>
      <c r="O25" s="188"/>
      <c r="P25" s="187"/>
      <c r="Q25" s="187"/>
      <c r="R25" s="187"/>
      <c r="S25" s="187"/>
      <c r="T25" s="187"/>
      <c r="U25" s="187"/>
    </row>
    <row r="26" spans="1:21" hidden="1" outlineLevel="1">
      <c r="A26" s="216"/>
      <c r="B26" s="219"/>
      <c r="C26" s="219"/>
      <c r="D26" s="219"/>
      <c r="E26" s="219"/>
      <c r="F26" s="203"/>
      <c r="G26" s="203"/>
      <c r="H26" s="219"/>
      <c r="I26" s="219"/>
      <c r="J26" s="184"/>
      <c r="K26" s="187"/>
      <c r="L26" s="188"/>
      <c r="M26" s="187"/>
      <c r="N26" s="187"/>
      <c r="O26" s="188"/>
      <c r="P26" s="187"/>
      <c r="Q26" s="187"/>
      <c r="R26" s="187"/>
      <c r="S26" s="187"/>
      <c r="T26" s="187"/>
      <c r="U26" s="187"/>
    </row>
    <row r="27" spans="1:21" hidden="1" outlineLevel="1">
      <c r="A27" s="216" t="s">
        <v>22</v>
      </c>
      <c r="B27" s="217" t="s">
        <v>546</v>
      </c>
      <c r="C27" s="217"/>
      <c r="D27" s="217" t="s">
        <v>543</v>
      </c>
      <c r="E27" s="217"/>
      <c r="F27" s="217" t="s">
        <v>544</v>
      </c>
      <c r="G27" s="217"/>
      <c r="H27" s="217" t="s">
        <v>545</v>
      </c>
      <c r="I27" s="217"/>
      <c r="J27" s="184"/>
      <c r="K27" s="187"/>
      <c r="L27" s="188"/>
      <c r="M27" s="187"/>
      <c r="N27" s="187"/>
      <c r="O27" s="188"/>
      <c r="P27" s="187"/>
      <c r="Q27" s="187"/>
      <c r="R27" s="187"/>
      <c r="S27" s="187"/>
      <c r="T27" s="187"/>
      <c r="U27" s="187"/>
    </row>
    <row r="28" spans="1:21" hidden="1" outlineLevel="1">
      <c r="A28" s="216"/>
      <c r="B28" s="218" t="str">
        <f>IF($A$1="calcul",IF(B26&gt;C26,B25,C25),"W 1/2 n°1")</f>
        <v>W 1/2 n°1</v>
      </c>
      <c r="C28" s="203" t="str">
        <f>IF($A$1="calcul",IF(D26&gt;E26,D25,E25),"W 1/2 n°2")</f>
        <v>W 1/2 n°2</v>
      </c>
      <c r="D28" s="218" t="str">
        <f>IF($A$1="calcul",IF(B26&lt;C26,B25,C25),"L 1/2 n°1")</f>
        <v>L 1/2 n°1</v>
      </c>
      <c r="E28" s="203" t="str">
        <f>IF($A$1="calcul",IF(D26&lt;E26,D25,E25),"L 1/2 n°2")</f>
        <v>L 1/2 n°2</v>
      </c>
      <c r="F28" s="203" t="str">
        <f>IF($A$1="calcul",IF(F26&gt;G26,F25,G25),"W 1/2 n°3")</f>
        <v>W 1/2 n°3</v>
      </c>
      <c r="G28" s="218" t="str">
        <f>IF($A$1="calcul",IF(H26&gt;I26,H25,I25),"W 1/2 n°4")</f>
        <v>W 1/2 n°4</v>
      </c>
      <c r="H28" s="203" t="str">
        <f>IF($A$1="calcul",IF(F26&lt;G26,F25,G25),"L 1/2 n°3")</f>
        <v>L 1/2 n°3</v>
      </c>
      <c r="I28" s="218" t="str">
        <f>IF($A$1="calcul",IF(H26&lt;I26,H25,I25),"L 1/2 n°4")</f>
        <v>L 1/2 n°4</v>
      </c>
      <c r="J28" s="184"/>
      <c r="K28" s="187"/>
      <c r="L28" s="188"/>
      <c r="M28" s="187"/>
      <c r="N28" s="187"/>
      <c r="O28" s="188"/>
      <c r="P28" s="187"/>
      <c r="Q28" s="187"/>
      <c r="R28" s="187"/>
      <c r="S28" s="187"/>
      <c r="T28" s="187"/>
      <c r="U28" s="187"/>
    </row>
    <row r="29" spans="1:21" hidden="1" outlineLevel="1">
      <c r="A29" s="216"/>
      <c r="B29" s="219"/>
      <c r="C29" s="219"/>
      <c r="D29" s="219"/>
      <c r="E29" s="219"/>
      <c r="F29" s="219"/>
      <c r="G29" s="219"/>
      <c r="H29" s="219"/>
      <c r="I29" s="219"/>
      <c r="J29" s="184"/>
      <c r="K29" s="187"/>
      <c r="L29" s="188"/>
      <c r="M29" s="187"/>
      <c r="N29" s="187"/>
      <c r="O29" s="188"/>
      <c r="P29" s="187"/>
      <c r="Q29" s="187"/>
      <c r="R29" s="187"/>
      <c r="S29" s="187"/>
      <c r="T29" s="187"/>
      <c r="U29" s="187"/>
    </row>
    <row r="30" spans="1:21" s="188" customFormat="1" hidden="1" outlineLevel="1">
      <c r="A30" s="220"/>
      <c r="B30" s="220"/>
      <c r="C30" s="220"/>
      <c r="D30" s="220"/>
      <c r="E30" s="220"/>
      <c r="F30" s="187"/>
      <c r="G30" s="187"/>
      <c r="H30" s="187"/>
      <c r="I30" s="187"/>
      <c r="J30" s="187"/>
      <c r="K30" s="187"/>
      <c r="M30" s="187"/>
      <c r="N30" s="187"/>
      <c r="P30" s="187"/>
      <c r="Q30" s="187"/>
      <c r="R30" s="187"/>
      <c r="S30" s="187"/>
      <c r="T30" s="187"/>
      <c r="U30" s="187"/>
    </row>
    <row r="31" spans="1:21" s="188" customFormat="1" hidden="1" outlineLevel="1">
      <c r="C31" s="190" t="s">
        <v>22</v>
      </c>
      <c r="D31" s="190"/>
      <c r="F31" s="187"/>
      <c r="G31" s="187"/>
      <c r="H31" s="187"/>
      <c r="I31" s="187"/>
      <c r="J31" s="187"/>
      <c r="K31" s="187"/>
      <c r="M31" s="187"/>
      <c r="N31" s="187"/>
      <c r="P31" s="187"/>
      <c r="Q31" s="187"/>
      <c r="R31" s="187"/>
      <c r="S31" s="187"/>
      <c r="T31" s="187"/>
      <c r="U31" s="187"/>
    </row>
    <row r="32" spans="1:21" s="188" customFormat="1" hidden="1" outlineLevel="1">
      <c r="B32" s="203">
        <v>1</v>
      </c>
      <c r="C32" s="221" t="str">
        <f>IF($A$1="calcul",IF(B29&gt;C29,B28,C28),"1er")</f>
        <v>1er</v>
      </c>
      <c r="D32" s="221"/>
      <c r="F32" s="187"/>
      <c r="G32" s="187"/>
      <c r="H32" s="187"/>
      <c r="I32" s="187"/>
      <c r="J32" s="187"/>
      <c r="K32" s="187"/>
      <c r="M32" s="187"/>
      <c r="N32" s="187"/>
      <c r="P32" s="187"/>
      <c r="Q32" s="187"/>
      <c r="R32" s="187"/>
      <c r="S32" s="187"/>
      <c r="T32" s="187"/>
      <c r="U32" s="187"/>
    </row>
    <row r="33" spans="2:21" s="188" customFormat="1" hidden="1" outlineLevel="1">
      <c r="B33" s="203">
        <v>2</v>
      </c>
      <c r="C33" s="221" t="str">
        <f>IF($A$1="calcul",IF(B29&lt;C29,B28,C28),"2e")</f>
        <v>2e</v>
      </c>
      <c r="D33" s="221"/>
      <c r="F33" s="187"/>
      <c r="G33" s="187"/>
      <c r="H33" s="187"/>
      <c r="I33" s="187"/>
      <c r="J33" s="187"/>
      <c r="K33" s="187"/>
      <c r="M33" s="187"/>
      <c r="N33" s="187"/>
      <c r="P33" s="187"/>
      <c r="Q33" s="187"/>
      <c r="R33" s="187"/>
      <c r="S33" s="187"/>
      <c r="T33" s="187"/>
      <c r="U33" s="187"/>
    </row>
    <row r="34" spans="2:21" s="188" customFormat="1" hidden="1" outlineLevel="1">
      <c r="B34" s="203">
        <v>3</v>
      </c>
      <c r="C34" s="221" t="str">
        <f>IF($A$1="calcul",IF(D29&gt;E29,D28,E28),"3e")</f>
        <v>3e</v>
      </c>
      <c r="D34" s="221"/>
      <c r="F34" s="187"/>
      <c r="G34" s="187"/>
      <c r="H34" s="187"/>
      <c r="I34" s="187"/>
      <c r="J34" s="187"/>
      <c r="K34" s="187"/>
      <c r="M34" s="187"/>
      <c r="N34" s="187"/>
      <c r="P34" s="187"/>
      <c r="Q34" s="187"/>
      <c r="R34" s="187"/>
      <c r="S34" s="187"/>
      <c r="T34" s="187"/>
      <c r="U34" s="187"/>
    </row>
    <row r="35" spans="2:21" s="188" customFormat="1" hidden="1" outlineLevel="1">
      <c r="B35" s="203">
        <v>4</v>
      </c>
      <c r="C35" s="221" t="str">
        <f>IF($A$1="calcul",IF(D29&lt;E29,D28,E28),"4e")</f>
        <v>4e</v>
      </c>
      <c r="D35" s="221"/>
      <c r="E35" s="220"/>
      <c r="F35" s="187"/>
      <c r="G35" s="187"/>
      <c r="H35" s="187"/>
      <c r="I35" s="187"/>
      <c r="J35" s="187"/>
      <c r="K35" s="187"/>
      <c r="M35" s="187"/>
      <c r="N35" s="187"/>
      <c r="P35" s="187"/>
      <c r="Q35" s="187"/>
      <c r="R35" s="187"/>
      <c r="S35" s="187"/>
      <c r="T35" s="187"/>
      <c r="U35" s="187"/>
    </row>
    <row r="36" spans="2:21" s="188" customFormat="1" hidden="1" outlineLevel="1">
      <c r="B36" s="203">
        <v>5</v>
      </c>
      <c r="C36" s="221" t="str">
        <f>IF($A$1="calcul",IF(F29&gt;G29,F28,G28),"5e")</f>
        <v>5e</v>
      </c>
      <c r="D36" s="221"/>
      <c r="E36" s="220"/>
      <c r="F36" s="187"/>
      <c r="G36" s="187"/>
      <c r="H36" s="187"/>
      <c r="I36" s="187"/>
      <c r="J36" s="187"/>
      <c r="K36" s="187"/>
      <c r="M36" s="187"/>
      <c r="N36" s="187"/>
      <c r="P36" s="187"/>
      <c r="Q36" s="187"/>
      <c r="R36" s="187"/>
      <c r="S36" s="187"/>
      <c r="T36" s="187"/>
      <c r="U36" s="187"/>
    </row>
    <row r="37" spans="2:21" s="188" customFormat="1" hidden="1" outlineLevel="1">
      <c r="B37" s="203">
        <v>6</v>
      </c>
      <c r="C37" s="221" t="str">
        <f>IF($A$1="calcul",IF(F29&lt;G29,F28,G28),"6e")</f>
        <v>6e</v>
      </c>
      <c r="D37" s="221"/>
      <c r="E37" s="220"/>
      <c r="F37" s="187"/>
      <c r="G37" s="187"/>
      <c r="H37" s="187"/>
      <c r="I37" s="187"/>
      <c r="J37" s="187"/>
      <c r="K37" s="187"/>
      <c r="M37" s="187"/>
      <c r="N37" s="187"/>
      <c r="P37" s="187"/>
      <c r="Q37" s="187"/>
      <c r="R37" s="187"/>
      <c r="S37" s="187"/>
      <c r="T37" s="187"/>
      <c r="U37" s="187"/>
    </row>
    <row r="38" spans="2:21" s="188" customFormat="1" hidden="1" outlineLevel="1">
      <c r="B38" s="203">
        <v>7</v>
      </c>
      <c r="C38" s="221" t="str">
        <f>IF($A$1="calcul",IF(H29&gt;I29,H28,I28),"7e")</f>
        <v>7e</v>
      </c>
      <c r="D38" s="221"/>
      <c r="E38" s="220"/>
      <c r="F38" s="187"/>
      <c r="G38" s="187"/>
      <c r="H38" s="187"/>
      <c r="I38" s="187"/>
      <c r="J38" s="187"/>
      <c r="K38" s="187"/>
      <c r="M38" s="187"/>
      <c r="N38" s="187"/>
      <c r="P38" s="187"/>
      <c r="Q38" s="187"/>
      <c r="R38" s="187"/>
      <c r="S38" s="187"/>
      <c r="T38" s="187"/>
      <c r="U38" s="187"/>
    </row>
    <row r="39" spans="2:21" s="188" customFormat="1" hidden="1" outlineLevel="1">
      <c r="B39" s="203">
        <v>8</v>
      </c>
      <c r="C39" s="221" t="str">
        <f>IF($A$1="calcul",IF(H29&lt;I29,H28,I28),"8e")</f>
        <v>8e</v>
      </c>
      <c r="D39" s="221"/>
      <c r="E39" s="220"/>
      <c r="P39" s="187"/>
      <c r="Q39" s="187"/>
      <c r="R39" s="187"/>
      <c r="S39" s="187"/>
      <c r="T39" s="187"/>
      <c r="U39" s="187"/>
    </row>
    <row r="40" spans="2:21" collapsed="1"/>
  </sheetData>
  <mergeCells count="37">
    <mergeCell ref="C38:D38"/>
    <mergeCell ref="C39:D39"/>
    <mergeCell ref="C32:D32"/>
    <mergeCell ref="C33:D33"/>
    <mergeCell ref="C34:D34"/>
    <mergeCell ref="C35:D35"/>
    <mergeCell ref="C36:D36"/>
    <mergeCell ref="C37:D37"/>
    <mergeCell ref="A27:A29"/>
    <mergeCell ref="B27:C27"/>
    <mergeCell ref="D27:E27"/>
    <mergeCell ref="F27:G27"/>
    <mergeCell ref="H27:I27"/>
    <mergeCell ref="C31:D31"/>
    <mergeCell ref="I17:J17"/>
    <mergeCell ref="I18:J18"/>
    <mergeCell ref="I19:J19"/>
    <mergeCell ref="I20:J20"/>
    <mergeCell ref="I21:J21"/>
    <mergeCell ref="A24:A26"/>
    <mergeCell ref="B24:C24"/>
    <mergeCell ref="D24:E24"/>
    <mergeCell ref="F24:G24"/>
    <mergeCell ref="H24:I24"/>
    <mergeCell ref="A2:T2"/>
    <mergeCell ref="I16:J16"/>
    <mergeCell ref="C3:D3"/>
    <mergeCell ref="E3:F3"/>
    <mergeCell ref="G3:H3"/>
    <mergeCell ref="I3:J3"/>
    <mergeCell ref="O3:P3"/>
    <mergeCell ref="Q3:R3"/>
    <mergeCell ref="I13:J13"/>
    <mergeCell ref="I14:J14"/>
    <mergeCell ref="I15:J15"/>
    <mergeCell ref="K3:L3"/>
    <mergeCell ref="M3:N3"/>
  </mergeCells>
  <dataValidations count="2">
    <dataValidation type="list" allowBlank="1" showInputMessage="1" showErrorMessage="1" sqref="B4:B10">
      <formula1>"A,F"</formula1>
    </dataValidation>
    <dataValidation type="list" allowBlank="1" showInputMessage="1" showErrorMessage="1" sqref="A1">
      <formula1>"calcul"</formula1>
    </dataValidation>
  </dataValidations>
  <printOptions horizontalCentered="1" verticalCentered="1"/>
  <pageMargins left="0" right="0" top="0" bottom="0" header="0" footer="0"/>
  <pageSetup paperSize="9" scale="86" orientation="landscape" r:id="rId1"/>
  <headerFooter scaleWithDoc="0">
    <oddHeader>&amp;C&amp;G</oddHeader>
    <oddFooter>&amp;L&amp;"Open Sans,Normal"&amp;8© 2017 - Ligue Flying Disc&amp;R&amp;"Open Sans,Normal"&amp;8&amp;D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club-ville</vt:lpstr>
      <vt:lpstr>Planning à 5</vt:lpstr>
      <vt:lpstr>Résultats à 5</vt:lpstr>
      <vt:lpstr>Planning à 6</vt:lpstr>
      <vt:lpstr>Résultats à 6</vt:lpstr>
      <vt:lpstr>Planning à 7</vt:lpstr>
      <vt:lpstr>Résultats à 7</vt:lpstr>
      <vt:lpstr>Planning à 8</vt:lpstr>
      <vt:lpstr>Résultats à 8</vt:lpstr>
      <vt:lpstr>'Planning à 5'!Zone_d_impression</vt:lpstr>
      <vt:lpstr>'Planning à 6'!Zone_d_impression</vt:lpstr>
      <vt:lpstr>'Planning à 7'!Zone_d_impression</vt:lpstr>
      <vt:lpstr>'Planning à 8'!Zone_d_impression</vt:lpstr>
      <vt:lpstr>'Résultats à 5'!Zone_d_impression</vt:lpstr>
      <vt:lpstr>'Résultats à 6'!Zone_d_impression</vt:lpstr>
      <vt:lpstr>'Résultats à 7'!Zone_d_impression</vt:lpstr>
      <vt:lpstr>'Résultats à 8'!Zone_d_impression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FFDF</dc:creator>
  <cp:lastModifiedBy>FFDF</cp:lastModifiedBy>
  <cp:lastPrinted>2017-10-24T10:33:20Z</cp:lastPrinted>
  <dcterms:created xsi:type="dcterms:W3CDTF">2016-02-09T14:53:19Z</dcterms:created>
  <dcterms:modified xsi:type="dcterms:W3CDTF">2017-10-24T13:51:48Z</dcterms:modified>
</cp:coreProperties>
</file>